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iers\Desktop\Desktop files\Web documents\"/>
    </mc:Choice>
  </mc:AlternateContent>
  <xr:revisionPtr revIDLastSave="0" documentId="8_{2FDF8C5B-1204-4E6C-874F-E0A6C65685C5}" xr6:coauthVersionLast="45" xr6:coauthVersionMax="45" xr10:uidLastSave="{00000000-0000-0000-0000-000000000000}"/>
  <bookViews>
    <workbookView xWindow="-28920" yWindow="-120" windowWidth="29040" windowHeight="15840" tabRatio="763" xr2:uid="{00000000-000D-0000-FFFF-FFFF00000000}"/>
  </bookViews>
  <sheets>
    <sheet name="Category 7 - General List" sheetId="42" r:id="rId1"/>
    <sheet name="Category 7 - Roadway" sheetId="43" r:id="rId2"/>
    <sheet name="Category 7 - ITS" sheetId="44" r:id="rId3"/>
    <sheet name="Category 7 -Active Trans." sheetId="45" r:id="rId4"/>
    <sheet name="Category 7 - TDM" sheetId="46" r:id="rId5"/>
    <sheet name="Category 7 - Other-Study" sheetId="47" r:id="rId6"/>
    <sheet name="Category 7 - Totals" sheetId="49" r:id="rId7"/>
    <sheet name="Category 2,4,12 (TxDOT)" sheetId="48" r:id="rId8"/>
  </sheets>
  <definedNames>
    <definedName name="_xlnm._FilterDatabase" localSheetId="7" hidden="1">'Category 2,4,12 (TxDOT)'!$A$2:$K$19</definedName>
    <definedName name="_xlnm._FilterDatabase" localSheetId="0" hidden="1">'Category 7 - General List'!$A$2:$O$49</definedName>
    <definedName name="_xlnm._FilterDatabase" localSheetId="2" hidden="1">'Category 7 - ITS'!$A$2:$Q$48</definedName>
    <definedName name="_xlnm._FilterDatabase" localSheetId="5" hidden="1">'Category 7 - Other-Study'!$A$2:$Q$48</definedName>
    <definedName name="_xlnm._FilterDatabase" localSheetId="1" hidden="1">'Category 7 - Roadway'!$A$2:$Q$48</definedName>
    <definedName name="_xlnm._FilterDatabase" localSheetId="4" hidden="1">'Category 7 - TDM'!$A$2:$Q$48</definedName>
    <definedName name="_xlnm._FilterDatabase" localSheetId="3" hidden="1">'Category 7 -Active Trans.'!$A$2:$Q$48</definedName>
    <definedName name="Category_7" localSheetId="7">#REF!</definedName>
    <definedName name="Category_7">#REF!</definedName>
    <definedName name="TxDO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5" i="45" l="1"/>
  <c r="I54" i="45"/>
  <c r="I55" i="43"/>
  <c r="I54" i="43"/>
  <c r="E5" i="49" l="1"/>
  <c r="C5" i="49"/>
  <c r="I52" i="46"/>
  <c r="B7" i="49"/>
  <c r="I55" i="47"/>
  <c r="I51" i="47"/>
  <c r="I54" i="44"/>
  <c r="I49" i="46"/>
  <c r="I51" i="46" l="1"/>
  <c r="I3" i="48"/>
  <c r="I4" i="48"/>
  <c r="I19" i="48" s="1"/>
  <c r="I54" i="48" s="1"/>
  <c r="I5" i="48"/>
  <c r="I6" i="48"/>
  <c r="I8" i="48"/>
  <c r="I10" i="48"/>
  <c r="I13" i="48"/>
  <c r="I15" i="48"/>
  <c r="I16" i="48"/>
  <c r="I26" i="48"/>
  <c r="I35" i="48"/>
  <c r="I36" i="48"/>
  <c r="I37" i="48"/>
  <c r="I38" i="48"/>
  <c r="I39" i="48"/>
  <c r="I51" i="48"/>
  <c r="H50" i="42" l="1"/>
  <c r="I49" i="44"/>
  <c r="B3" i="49" s="1"/>
  <c r="I49" i="45"/>
  <c r="B4" i="49" s="1"/>
  <c r="I49" i="47"/>
  <c r="I49" i="43"/>
  <c r="B2" i="49" s="1"/>
  <c r="E4" i="49" l="1"/>
  <c r="I56" i="45" s="1"/>
  <c r="C4" i="49"/>
  <c r="E3" i="49"/>
  <c r="C3" i="49"/>
  <c r="C2" i="49"/>
  <c r="I51" i="43" s="1"/>
  <c r="E2" i="49"/>
  <c r="I56" i="43" s="1"/>
  <c r="B6" i="49"/>
  <c r="I51" i="45"/>
  <c r="I55" i="44"/>
  <c r="I51" i="44"/>
  <c r="B8" i="49" l="1"/>
  <c r="C6" i="49"/>
  <c r="C8" i="49" s="1"/>
  <c r="E6" i="49"/>
  <c r="E8" i="49" s="1"/>
</calcChain>
</file>

<file path=xl/sharedStrings.xml><?xml version="1.0" encoding="utf-8"?>
<sst xmlns="http://schemas.openxmlformats.org/spreadsheetml/2006/main" count="3670" uniqueCount="450">
  <si>
    <t>CSJ</t>
  </si>
  <si>
    <t>Sponsor</t>
  </si>
  <si>
    <t>Project Name</t>
  </si>
  <si>
    <t>Limits (To)</t>
  </si>
  <si>
    <t>Limits (From)</t>
  </si>
  <si>
    <t>Description</t>
  </si>
  <si>
    <t>CAMPO</t>
  </si>
  <si>
    <t>0914-04-243</t>
  </si>
  <si>
    <t>City of Austin</t>
  </si>
  <si>
    <t>Northern Walnut Creek Trail</t>
  </si>
  <si>
    <t>West of Lamar Blvd. to IH 35</t>
  </si>
  <si>
    <t>Construct bike/ped trail.</t>
  </si>
  <si>
    <t>0151-10-001</t>
  </si>
  <si>
    <t>TxDOT</t>
  </si>
  <si>
    <t>US 183</t>
  </si>
  <si>
    <t>RM 1431</t>
  </si>
  <si>
    <t>Avery Ranch Blvd.</t>
  </si>
  <si>
    <t>Construct 2-lane grade seperated northbound and southbound frontage roads.</t>
  </si>
  <si>
    <t>NA</t>
  </si>
  <si>
    <t>IH 35</t>
  </si>
  <si>
    <t>0914-04-321</t>
  </si>
  <si>
    <t>Capital Metro</t>
  </si>
  <si>
    <t>North Lamar/Airport Blvd</t>
  </si>
  <si>
    <t>Airport Blvd</t>
  </si>
  <si>
    <t>N. Lamar</t>
  </si>
  <si>
    <t>Grade separation of Metrorail Red Line and N. Lamar Blvd.</t>
  </si>
  <si>
    <t>Hays County</t>
  </si>
  <si>
    <t>FM 2001</t>
  </si>
  <si>
    <t>Upgrade to a four-lane divided with new traffic signals and pedestrian improvements</t>
  </si>
  <si>
    <t>VA</t>
  </si>
  <si>
    <t>City of Bastrop</t>
  </si>
  <si>
    <t>City of San Marcos</t>
  </si>
  <si>
    <t>Travis County</t>
  </si>
  <si>
    <t>Samsung Blvd.</t>
  </si>
  <si>
    <t>0914-04-273</t>
  </si>
  <si>
    <t>Blake Manor Shared Use Path</t>
  </si>
  <si>
    <t>Proposed Wildhorse Connector</t>
  </si>
  <si>
    <t>Travis County East Metro Park</t>
  </si>
  <si>
    <t>Construct multi-use path</t>
  </si>
  <si>
    <t>City of Cedar Park</t>
  </si>
  <si>
    <t>City of Round Rock</t>
  </si>
  <si>
    <t>0914-05-193</t>
  </si>
  <si>
    <t>University Boulevard</t>
  </si>
  <si>
    <t>A.W. Grimes (FM 1460)</t>
  </si>
  <si>
    <t>Co. Rd. 110</t>
  </si>
  <si>
    <t>Reconstruct two-lane facility with shoulders to four-lane divided roadway with left-turn lanes</t>
  </si>
  <si>
    <t>0914-04-314</t>
  </si>
  <si>
    <t>West Rundberg Lane</t>
  </si>
  <si>
    <t>Burnet Road</t>
  </si>
  <si>
    <t>Metric Blvd.</t>
  </si>
  <si>
    <t>Extend current roadway as a four-lane major divided arterial with sidewalks, bike lanes, and new signalized intersection</t>
  </si>
  <si>
    <t>0987-03-012</t>
  </si>
  <si>
    <t>FM 621</t>
  </si>
  <si>
    <t>De Zavala Drive</t>
  </si>
  <si>
    <t>CR 266/ Old Bastrop Hwy</t>
  </si>
  <si>
    <t>Widen roadway with center turn lane</t>
  </si>
  <si>
    <t>0914-05-194</t>
  </si>
  <si>
    <t>Lakeline Blvd</t>
  </si>
  <si>
    <t>Lyndhurst Blvd</t>
  </si>
  <si>
    <t>Parmer Lane</t>
  </si>
  <si>
    <t>Add two additional travel lanes and upgrade bicycle facilities and sidewalks</t>
  </si>
  <si>
    <t>1776-01-037</t>
  </si>
  <si>
    <t>RM 967</t>
  </si>
  <si>
    <t>FM 1626</t>
  </si>
  <si>
    <t>Oak Forest Drive</t>
  </si>
  <si>
    <t>0914-33-900</t>
  </si>
  <si>
    <t>Lime Kiln Road</t>
  </si>
  <si>
    <t>Post Road</t>
  </si>
  <si>
    <t>Hilliard Road</t>
  </si>
  <si>
    <t>Realignment and intersection improvements</t>
  </si>
  <si>
    <t>Slaughter Lane</t>
  </si>
  <si>
    <t>N. Mopac Expressway</t>
  </si>
  <si>
    <t>Brodie Lane</t>
  </si>
  <si>
    <t>Convert existing four-lane to six-lane divided roadway with shared use path and intersection improvements</t>
  </si>
  <si>
    <t>William Cannon</t>
  </si>
  <si>
    <t>Running Water Drive</t>
  </si>
  <si>
    <t>McKinney Falls Pkwy</t>
  </si>
  <si>
    <t>Convert existing two-lane to four-lane divided roadway with shared use path and intersection improvements</t>
  </si>
  <si>
    <t>0914-05-195</t>
  </si>
  <si>
    <t>Kenney Fort Blvd, Seg. 2. 3</t>
  </si>
  <si>
    <t>Forest Creek Drive</t>
  </si>
  <si>
    <t>SH 45 North</t>
  </si>
  <si>
    <t>Construction of a limited access six-lane divided major arterial with shared use path</t>
  </si>
  <si>
    <t>0914-05-200</t>
  </si>
  <si>
    <t>City of Georgetown</t>
  </si>
  <si>
    <t>0914-18-113</t>
  </si>
  <si>
    <t>Complete 1.8 mile 'River Loop' shared-use path</t>
  </si>
  <si>
    <t>0914-00-425</t>
  </si>
  <si>
    <t>Regional Transportation Demand Management (TDM) Study</t>
  </si>
  <si>
    <t>Development of regional TDM implementation strategies</t>
  </si>
  <si>
    <t>0914-04-323</t>
  </si>
  <si>
    <t>Vehicle Detection</t>
  </si>
  <si>
    <t>Procure and install vehicle detection at 400 signalized intersections</t>
  </si>
  <si>
    <t>0914-04-324</t>
  </si>
  <si>
    <t>Traffic Monitoring System</t>
  </si>
  <si>
    <t>Expand the Traffic Monitoring System including 275 CCTV cameras and video management system</t>
  </si>
  <si>
    <t>0914-04-325</t>
  </si>
  <si>
    <t>Emergency/Transit Vehicle Signal Priority</t>
  </si>
  <si>
    <t>Enhance the Advanced Transportation Management System (ATMS)</t>
  </si>
  <si>
    <t>0914-05-196</t>
  </si>
  <si>
    <t>Gattis School Road, Seg. 6</t>
  </si>
  <si>
    <t>Sonoma Trail</t>
  </si>
  <si>
    <t>Red Bud Lane</t>
  </si>
  <si>
    <t>Widen from four to six-lanes including intersection improvements, raised median and turn-lanes</t>
  </si>
  <si>
    <t>Braker Lane</t>
  </si>
  <si>
    <t>Dawes Place</t>
  </si>
  <si>
    <t>Extend roadway as a four-lane divided roadway with bicycle and pedestrian facilities</t>
  </si>
  <si>
    <t>0914-04-316</t>
  </si>
  <si>
    <t>Braker Lane North</t>
  </si>
  <si>
    <t>Harris Branch Parkway</t>
  </si>
  <si>
    <t>Widen current and extend roadway as a four-lane divided roadway with bicycle and pedestrian facilities</t>
  </si>
  <si>
    <t>0914-05-197</t>
  </si>
  <si>
    <t>New Hope Dr.</t>
  </si>
  <si>
    <t>Ronald Reagan Blvd.</t>
  </si>
  <si>
    <t>CR 175/Sam Bass Rd.</t>
  </si>
  <si>
    <t>Widen and extend as a new four-lane divided roadway with bicycle and pedestrian facilities</t>
  </si>
  <si>
    <t>Center Street Rail Siding Project</t>
  </si>
  <si>
    <t>Burleson Street</t>
  </si>
  <si>
    <t>Kohlers Crossing</t>
  </si>
  <si>
    <t>Center Street Rail Siding Relocation</t>
  </si>
  <si>
    <t>0914-04-326</t>
  </si>
  <si>
    <t>Pearce Lane</t>
  </si>
  <si>
    <t>Kellam Road</t>
  </si>
  <si>
    <t>Travis/Bastrop County Line</t>
  </si>
  <si>
    <t>Widen existing two-lane facility to a four-lane divided arterial with bike lanes and sidewalks</t>
  </si>
  <si>
    <t>0914-33-081</t>
  </si>
  <si>
    <t>FM 1626/RM 957 Intersection</t>
  </si>
  <si>
    <t>Land use and transportation nodal analysis</t>
  </si>
  <si>
    <t>0914-33-082</t>
  </si>
  <si>
    <t>Garlic Creek Parkway</t>
  </si>
  <si>
    <t>Corridor and connectivity analysis</t>
  </si>
  <si>
    <t>0914-33-083</t>
  </si>
  <si>
    <t>US 290/RM 12 &amp; Mercer District</t>
  </si>
  <si>
    <t>Land use, corridor and node analysis</t>
  </si>
  <si>
    <t>RM 620</t>
  </si>
  <si>
    <t>CTRMA/TxDOT</t>
  </si>
  <si>
    <t>0151-09-148</t>
  </si>
  <si>
    <t>Colorado River Scenic Byway Project (US 183)</t>
  </si>
  <si>
    <t>Construct a bicycle and pedestrian path</t>
  </si>
  <si>
    <t>0914-33-075</t>
  </si>
  <si>
    <t>Hopkins Multi-use Bike/Ped Facility</t>
  </si>
  <si>
    <t>CM Allen Pkwy.</t>
  </si>
  <si>
    <t>Thorpe Rd.</t>
  </si>
  <si>
    <t>Construct multi-use bike/ped facility</t>
  </si>
  <si>
    <t>0286-01-057</t>
  </si>
  <si>
    <t>0366-01-077</t>
  </si>
  <si>
    <t>SH 123</t>
  </si>
  <si>
    <t>DeZavalla Dr</t>
  </si>
  <si>
    <t>Construct sidewalks</t>
  </si>
  <si>
    <t>0285-03-059</t>
  </si>
  <si>
    <t>0914-05-187</t>
  </si>
  <si>
    <t>North and South Austin Avenue Bridges</t>
  </si>
  <si>
    <t>2nd Street</t>
  </si>
  <si>
    <t>Morrow Street</t>
  </si>
  <si>
    <t>Reconstruct the North and South Austin Avenue Bridges</t>
  </si>
  <si>
    <t>North of Foundation Road</t>
  </si>
  <si>
    <t>Travis County Line</t>
  </si>
  <si>
    <t>Williamson County Line</t>
  </si>
  <si>
    <t>Reconstruct intersection to add overpass at Anderson Mill Road</t>
  </si>
  <si>
    <t>0683-01-100</t>
  </si>
  <si>
    <t>North of Hatch  Road</t>
  </si>
  <si>
    <t>0683-02-079</t>
  </si>
  <si>
    <t>0914-33-076</t>
  </si>
  <si>
    <t>0265-04-072</t>
  </si>
  <si>
    <t>0265-10-033</t>
  </si>
  <si>
    <t>SH 21</t>
  </si>
  <si>
    <t>SL 150</t>
  </si>
  <si>
    <t>0.194 MI NORTH OF SH 21</t>
  </si>
  <si>
    <t>0.27 MI EAST OF SL 150</t>
  </si>
  <si>
    <t>Various</t>
  </si>
  <si>
    <t>0286-02-034</t>
  </si>
  <si>
    <t xml:space="preserve">Hays County </t>
  </si>
  <si>
    <t>SH 80</t>
  </si>
  <si>
    <t>CR 266 [Caldwell County Line]</t>
  </si>
  <si>
    <t>FM 1984</t>
  </si>
  <si>
    <t>CR 266 (Hays County Line)</t>
  </si>
  <si>
    <t>INSTALL LEFT TURN LANE AND ELIMINATE GAP IN SHOULDER FOR BICYCLE TRAVEL</t>
  </si>
  <si>
    <t>0805-04-030</t>
  </si>
  <si>
    <t>RM 3237</t>
  </si>
  <si>
    <t>RM 12</t>
  </si>
  <si>
    <t>.22 Miles East of RM 12</t>
  </si>
  <si>
    <t>.12 Miles South of RM 3237</t>
  </si>
  <si>
    <t>.13 Miles North of RM 3237</t>
  </si>
  <si>
    <t>ADD TURN LANES AND PEDESTRIAN CROSSINGS</t>
  </si>
  <si>
    <t>0914-05-201</t>
  </si>
  <si>
    <t>0914-05-202</t>
  </si>
  <si>
    <t>STUDY AND SCHEMATIC FOR WILLIAMS DRIVE ACCESS MANAGEMENT AND DRIVEWAY CONSOLIDATIONS</t>
  </si>
  <si>
    <t>CONSTRUCT LEFT TURN BAY ON LAKEWAY DRIVE AT WILLIAMS DRIVE</t>
  </si>
  <si>
    <t>CONSOLIDATE AND CONSTRUCT DRIVEWAYS &amp; IMPROVE INTERSECTIONS ALONG WILLIAMS DRIVE</t>
  </si>
  <si>
    <t>JIM HOGG DRIVE</t>
  </si>
  <si>
    <t>.</t>
  </si>
  <si>
    <t>MORRIS DRIVE</t>
  </si>
  <si>
    <t>AUSTIN AVENUE</t>
  </si>
  <si>
    <t>AT LAKEWAY DRIVE INTERSECTION</t>
  </si>
  <si>
    <t>CS -Williams Drive</t>
  </si>
  <si>
    <t>1754-01-024</t>
  </si>
  <si>
    <t>RM 1826</t>
  </si>
  <si>
    <t>US 290</t>
  </si>
  <si>
    <t>Hays County Line</t>
  </si>
  <si>
    <t>RECONSTRUCT EXISTING 2-LN ROADWAY TO A 4-LN DIVIDED ROADWAY WITH BIKE AND PEDESTRIAN PATH</t>
  </si>
  <si>
    <t>Regional Transportation Demand Management (TDM) Program</t>
  </si>
  <si>
    <t>Regional Transportation Demand Management Program</t>
  </si>
  <si>
    <t xml:space="preserve">Total Funding Authorization </t>
  </si>
  <si>
    <t>At Colorado River</t>
  </si>
  <si>
    <t>Travis</t>
  </si>
  <si>
    <t>Hays</t>
  </si>
  <si>
    <t>Williamson</t>
  </si>
  <si>
    <t>FM 110</t>
  </si>
  <si>
    <t>CONSTRUCT NEW 2 LANE ROADWAY AND SHOULDERS</t>
  </si>
  <si>
    <t>Caldwell</t>
  </si>
  <si>
    <t>3545-03-003</t>
  </si>
  <si>
    <t>Bastrop</t>
  </si>
  <si>
    <t>Let Year</t>
  </si>
  <si>
    <t>County</t>
  </si>
  <si>
    <t>PE (Non-Construction)</t>
  </si>
  <si>
    <t>Regional</t>
  </si>
  <si>
    <t>0914-04-315*</t>
  </si>
  <si>
    <t>0914-04-317*</t>
  </si>
  <si>
    <t>0914-04-318*</t>
  </si>
  <si>
    <t>Evaluation Score</t>
  </si>
  <si>
    <t>N/A</t>
  </si>
  <si>
    <t>Maintain</t>
  </si>
  <si>
    <t>Defer</t>
  </si>
  <si>
    <t>Current Status</t>
  </si>
  <si>
    <t>AFA</t>
  </si>
  <si>
    <t>Yes</t>
  </si>
  <si>
    <t>Evaluation Category</t>
  </si>
  <si>
    <t>Other</t>
  </si>
  <si>
    <t>Study</t>
  </si>
  <si>
    <t>ITS</t>
  </si>
  <si>
    <t>TDM</t>
  </si>
  <si>
    <t>Active Transportation</t>
  </si>
  <si>
    <t>Roadway</t>
  </si>
  <si>
    <t>FPAA</t>
  </si>
  <si>
    <t>No</t>
  </si>
  <si>
    <t>Notes</t>
  </si>
  <si>
    <t>Union Pacific has already begun work on this project.</t>
  </si>
  <si>
    <t>Project is part of a larger $24,000,000 Cat 2 project.</t>
  </si>
  <si>
    <t>CTRMA unable to use funding per legal restrictions. Was not submitted to be scored.</t>
  </si>
  <si>
    <t>Study was funded from a CAMPO general funds for expendiency. Category 7 funding unused.</t>
  </si>
  <si>
    <t>Project was awarded funding in 2006. City has funded the delta in project costs now at $8,420,000.00.</t>
  </si>
  <si>
    <t xml:space="preserve">Project awarded Governer's Award-Category 11 funding in addition to Category 7 funding. </t>
  </si>
  <si>
    <t>Funding awarded by TPB as part of IH-35 Project</t>
  </si>
  <si>
    <t>Project awarded funding in 2011.</t>
  </si>
  <si>
    <t xml:space="preserve">Project was awarded funding in 2014. Bike/Pedestrian element separate from bridge. Scope adjustment. </t>
  </si>
  <si>
    <t>Project was combined with safety project and funding.</t>
  </si>
  <si>
    <t>Functional classification issue.</t>
  </si>
  <si>
    <t>Funding awarded for Preliminary Engineering. Funding now shifted to Construction.</t>
  </si>
  <si>
    <t>Category 7 Project Information</t>
  </si>
  <si>
    <t>Funding Year</t>
  </si>
  <si>
    <t>Overall Evaluation Rank</t>
  </si>
  <si>
    <t>*Projects moved to defer based on the most recent conversations with decision makers and project sponsors</t>
  </si>
  <si>
    <r>
      <t xml:space="preserve">Category 2M - Metro Corridor; </t>
    </r>
    <r>
      <rPr>
        <sz val="11"/>
        <color rgb="FFFF0000"/>
        <rFont val="Calibri"/>
        <family val="2"/>
        <scheme val="minor"/>
      </rPr>
      <t>Category 4 - Urban Connectivity</t>
    </r>
  </si>
  <si>
    <t>ADD ONE LANE IN EACH DIRECTION</t>
  </si>
  <si>
    <t>EAST OF FM 1460</t>
  </si>
  <si>
    <t>US 79</t>
  </si>
  <si>
    <t>0204-01-063</t>
  </si>
  <si>
    <t>Category 2M - Metro Corridor</t>
  </si>
  <si>
    <t>RECONSTRUCT EXISTING 4-LN DIVIDED ROADWAY TO 6-LN DIVIDED ROADWAY</t>
  </si>
  <si>
    <t>SH 45</t>
  </si>
  <si>
    <t>FM 734</t>
  </si>
  <si>
    <t>3417-02-030*</t>
  </si>
  <si>
    <t>Category 4 - Urban Connectivity</t>
  </si>
  <si>
    <t>WIDEN WITH CONTINUOUS LEFT TURN LANE AND SHOULDERS</t>
  </si>
  <si>
    <t>0.23 MILES N. of CR 254</t>
  </si>
  <si>
    <t>SH 138</t>
  </si>
  <si>
    <t>0273-04-045</t>
  </si>
  <si>
    <t>EXISTING 2 LANE ROADWAY WITH CENTER TURN LANE TO 4 LANE DIVIDED WITH TRAFFIC SIGNALS AND PEDESTRIAN IMPROVEMENTS</t>
  </si>
  <si>
    <t>NORWOOD DRIVE</t>
  </si>
  <si>
    <t>SW BYPASS</t>
  </si>
  <si>
    <t>RM 2243</t>
  </si>
  <si>
    <t>2103-01-036</t>
  </si>
  <si>
    <t>CONSTRUCT DIVERGING DIAMOND INTERSECTION</t>
  </si>
  <si>
    <t>AT RM 2244</t>
  </si>
  <si>
    <t>SL 360</t>
  </si>
  <si>
    <t>0113-13-173</t>
  </si>
  <si>
    <t>GRADE SEPARATE INTERSECTION</t>
  </si>
  <si>
    <t>AT WESTBANK DR/SCOTTISH WOODS TRL</t>
  </si>
  <si>
    <t>0113-13-171</t>
  </si>
  <si>
    <t>AT WALSH TARLTON LANE</t>
  </si>
  <si>
    <t>0113-13-170</t>
  </si>
  <si>
    <t>AT LOST CREEK BLVD.</t>
  </si>
  <si>
    <t>0113-13-172</t>
  </si>
  <si>
    <t>WIDEN FROM 4 TO 6-LANE DIVIDED ROADWAY</t>
  </si>
  <si>
    <t>OAK GROVE BLVD.</t>
  </si>
  <si>
    <t>ARIA/CAVALIER DRIVE</t>
  </si>
  <si>
    <t>0683-02-073</t>
  </si>
  <si>
    <t>WIDEN FROM 4 TO 6-LANE ROADWAY</t>
  </si>
  <si>
    <t>SH 71</t>
  </si>
  <si>
    <t>0683-02-072</t>
  </si>
  <si>
    <t>INSTALL ITS MESSAGE BOARDS, DEVICES &amp; SIGNS</t>
  </si>
  <si>
    <t>US 290 [SH 71]</t>
  </si>
  <si>
    <t>0113-13-180</t>
  </si>
  <si>
    <t>CONSTRUCT 3 LANES EB FRONTAGE ROAD,1 LANE DIRECT CONNECTOR FROM 183S TO 71E &amp; 1 LANE DIRECT CONNECTOR FROM 183N TO 71E</t>
  </si>
  <si>
    <t>PRESIDENTIAL BLVD.</t>
  </si>
  <si>
    <t>EAST OF RIVERSIDE</t>
  </si>
  <si>
    <t>0113-13-163, 0265-01-113</t>
  </si>
  <si>
    <t>ITS DEPLOYMENT</t>
  </si>
  <si>
    <t>Silvermine Drive/SH 71</t>
  </si>
  <si>
    <t>RM 620/PECAN PARK BLVD</t>
  </si>
  <si>
    <t>SH 71/RM 620</t>
  </si>
  <si>
    <t>Travis/Williamson</t>
  </si>
  <si>
    <t>0700-03-149, 0683-02-074, 0683-01-098</t>
  </si>
  <si>
    <t>NORTH SH 45</t>
  </si>
  <si>
    <t>EAST US 290</t>
  </si>
  <si>
    <t>3417-01-032, 3417-02-033, 3417-03-027</t>
  </si>
  <si>
    <t>SS 69/RM 2222</t>
  </si>
  <si>
    <t>0114-01-062, 2100-01-068</t>
  </si>
  <si>
    <t>NORWOOD LANE</t>
  </si>
  <si>
    <t>SH 130</t>
  </si>
  <si>
    <t>0265-01-118, 0265-02-043</t>
  </si>
  <si>
    <t>CONSTRUCT TURN-LANES AT MULTIPLE INTERSECTIONS</t>
  </si>
  <si>
    <t>RM 150</t>
  </si>
  <si>
    <t>0805-04-033</t>
  </si>
  <si>
    <t>CONSTRUCT ROUNDABOUT AT RM 3237 AND RM 150</t>
  </si>
  <si>
    <t>AT RM 150</t>
  </si>
  <si>
    <t>0805-04-034</t>
  </si>
  <si>
    <t>INTERSECTION IMPROVEMENTS</t>
  </si>
  <si>
    <t>AT TRAUTWEIN ROAD</t>
  </si>
  <si>
    <t>0113-07-072</t>
  </si>
  <si>
    <t>BLANCO COUNTY LINE</t>
  </si>
  <si>
    <t>US 281</t>
  </si>
  <si>
    <t>Burnet</t>
  </si>
  <si>
    <t>TxDOT/Burnet</t>
  </si>
  <si>
    <t>0252-02-060</t>
  </si>
  <si>
    <t>WILLIAMSON COUNTY LINE</t>
  </si>
  <si>
    <t>RM 243 NORTH</t>
  </si>
  <si>
    <t>SH 29</t>
  </si>
  <si>
    <t>0151-02-026</t>
  </si>
  <si>
    <t>ADD RIGHT TURN LANE AT INTERSECTION AND SIGNAL IMPROVEMENTS</t>
  </si>
  <si>
    <t>AT RM 1431</t>
  </si>
  <si>
    <t>0252-01-084</t>
  </si>
  <si>
    <t>CONSTRUCT 4-LANE OVERPASS WITH 2-LANE EB &amp; WB FRONTAGE ROADS</t>
  </si>
  <si>
    <t>CR 206 [COLORADO CIRCLE]</t>
  </si>
  <si>
    <t>0265-03-041</t>
  </si>
  <si>
    <t>AT POPE BEND RD.</t>
  </si>
  <si>
    <t>0265-03-042</t>
  </si>
  <si>
    <t>CONSTRUCT OVERPASS &amp; ADD 2-LANE ONE-WAY EB &amp; WB FRONTAGE ROADS</t>
  </si>
  <si>
    <t>0.65 MI. EAST OF TUCKER HILL LANE</t>
  </si>
  <si>
    <t>0.85 MI. WEST OF TUCKER HILL LANE</t>
  </si>
  <si>
    <t>Travis/Bastrop</t>
  </si>
  <si>
    <t>0265-02-042, 0265-03-043</t>
  </si>
  <si>
    <t>AT SPICEWOOD SPRINGS ROAD</t>
  </si>
  <si>
    <t>0113-13-167*</t>
  </si>
  <si>
    <t>Category</t>
  </si>
  <si>
    <t>MPO ID</t>
  </si>
  <si>
    <r>
      <t xml:space="preserve">CAT 2, 4, 12 Proposed to </t>
    </r>
    <r>
      <rPr>
        <u/>
        <sz val="24"/>
        <color theme="1"/>
        <rFont val="Calibri"/>
        <family val="2"/>
        <scheme val="minor"/>
      </rPr>
      <t>DEFER</t>
    </r>
    <r>
      <rPr>
        <sz val="24"/>
        <color theme="1"/>
        <rFont val="Calibri"/>
        <family val="2"/>
        <scheme val="minor"/>
      </rPr>
      <t xml:space="preserve"> Funding</t>
    </r>
  </si>
  <si>
    <t>RECONSTRUCT RDWY FROM EXIST 4-LANE RDWY WITH CLTL TO 4-LANE RDWY WITH RAISED MEDIAN &amp; TURN LANES</t>
  </si>
  <si>
    <t>2500 FT E OF DB WOOD</t>
  </si>
  <si>
    <t>1500 FT W OF DB WOOD</t>
  </si>
  <si>
    <t>0337-01-043</t>
  </si>
  <si>
    <t>RECONSTRUCT EXISTING 2-LN ROADWAY TO A 4-LN DIVIDED ROADWAY WITH  CLTL</t>
  </si>
  <si>
    <t>EAST OF FM 2304</t>
  </si>
  <si>
    <t>SOUTH OF BRODIE LN</t>
  </si>
  <si>
    <t>1539-02-026</t>
  </si>
  <si>
    <t>CONSTRUCT 4-LANE OVERPASSES AT ROSS RD AND KELLAM RD WITH 2-LANE EB AND WB FRONTAGE ROADS</t>
  </si>
  <si>
    <t>0.49 MILES EAST OF SH 130</t>
  </si>
  <si>
    <t>SH 130/AT ROSS ROAD &amp; AT KELLAM ROAD</t>
  </si>
  <si>
    <t>0265-01-119, 0265-02-036</t>
  </si>
  <si>
    <t>Category 2M - Metro Corridor; Category 7 - STBG ($1M)</t>
  </si>
  <si>
    <t>SH 21/EAST OF IH 35</t>
  </si>
  <si>
    <t>SH 80/SH 21</t>
  </si>
  <si>
    <t>Hays/Caldwell</t>
  </si>
  <si>
    <t>TxDOT/Hays</t>
  </si>
  <si>
    <t>3545-03-003, 3545-01-005</t>
  </si>
  <si>
    <t>Category 12 - Strategic Priority</t>
  </si>
  <si>
    <t>WIDEN TO 4-LANE DIVIDED ROADWAY BY ADDING TWO LANES AND SHOULDERS</t>
  </si>
  <si>
    <t>SUN BRIGHT BLVD.</t>
  </si>
  <si>
    <r>
      <t>1776-02-</t>
    </r>
    <r>
      <rPr>
        <sz val="11"/>
        <color rgb="FFFF0000"/>
        <rFont val="Calibri"/>
        <family val="2"/>
        <scheme val="minor"/>
      </rPr>
      <t>019</t>
    </r>
  </si>
  <si>
    <t>Category 4 - Rural Connectivity, Urban Connectivity</t>
  </si>
  <si>
    <t>CONSTRUCT CONTINUOUS LEFT TURN LANE WITH SHOULDERS</t>
  </si>
  <si>
    <t>TRAVIS COUNTY LINE/0.4 MILES WEST OF RM 2322</t>
  </si>
  <si>
    <t>0.43 MILES WEST OF TRAVIS COUNTY LINE/BLANCO COUNTY LINE</t>
  </si>
  <si>
    <t>Blanco/Travis</t>
  </si>
  <si>
    <t>0700-02-049, 0700-03-145</t>
  </si>
  <si>
    <t>WIDEN WITH CONTINUOUS LEFT TURN LANE WITH SHOULDERS</t>
  </si>
  <si>
    <t>BLANCO/BURNET C/L</t>
  </si>
  <si>
    <t>SPUR 191</t>
  </si>
  <si>
    <t>0700-01-045</t>
  </si>
  <si>
    <t>UPGRADE FROM A 2 LANE RURAL TO 3 LANE URBAN TO INCLUDE CONT. LEFT TURN LANE (CLTL)</t>
  </si>
  <si>
    <t>SOUTH OF FM 535</t>
  </si>
  <si>
    <t>SL 230</t>
  </si>
  <si>
    <t>SH 95</t>
  </si>
  <si>
    <t>0323-01-028</t>
  </si>
  <si>
    <t>Widen From 3 To 4 General Purpose Lanes</t>
  </si>
  <si>
    <t>Travis County Line/SL 1</t>
  </si>
  <si>
    <t>RM 620/SH 45/Williamson County Line</t>
  </si>
  <si>
    <t>US183</t>
  </si>
  <si>
    <t>Williamson/Travis</t>
  </si>
  <si>
    <t>0151-05-113, 0151-06-142</t>
  </si>
  <si>
    <t>AT LAKEWOOD DRIVE</t>
  </si>
  <si>
    <t>0113-13-169</t>
  </si>
  <si>
    <t>GRADE SEPARATE INTERSECTION/CONSTRUCT DIVERGING DIAMOND INTERSECTION (RM 2222)</t>
  </si>
  <si>
    <t>AT COURTYARD DRIVE/AT SL 360</t>
  </si>
  <si>
    <t>SL 360/RM 2222</t>
  </si>
  <si>
    <t>0113-13-168, 2100-01-065</t>
  </si>
  <si>
    <t>GRADE SEPARATE INTERSECTIONS</t>
  </si>
  <si>
    <t>AT WESTLAKE DRIVE</t>
  </si>
  <si>
    <t>0113-13-166</t>
  </si>
  <si>
    <t>Category 2M - Metro Corridor, Category 4 - Urban Connectivity, Category 12 - Stategic Priority</t>
  </si>
  <si>
    <t>Reconstruct 4-lane to 6-lane controlled access highway and 2-lane frontage roads in each direction, and direct connectors</t>
  </si>
  <si>
    <t>SL 1/Silvermine Road</t>
  </si>
  <si>
    <t xml:space="preserve">West of RM 1826/US 290 West </t>
  </si>
  <si>
    <t>US 290/SH 71</t>
  </si>
  <si>
    <t>0113-08-060, 0700-03-077</t>
  </si>
  <si>
    <t>ADD LEFT TURN LANE AND SHOULDERS/CONSTRUCT NEW 2-LANE ROADWAY WITH A GRADE SEPARATION AT THE UNION PACIFIC RAILROAD</t>
  </si>
  <si>
    <t>0.141 MI S OF ROBERT S LIGHT/FM 1626/1.414 MILES SOUTH OF SL 4</t>
  </si>
  <si>
    <t>0.130 MI N OF ROBERT S LIGHT/RM 967 @ ROBERT S. LIGHT BLVD./0.955 MILES SOUTH OF SL 4</t>
  </si>
  <si>
    <t>RM 967/CR/FM 2770</t>
  </si>
  <si>
    <t>0016-16-029, 0914-33-068, 3210-01-014</t>
  </si>
  <si>
    <t>Category 2M - Metro Corridor, Category 4 - Urban Connectivity, Category 7 -STBG</t>
  </si>
  <si>
    <t>ADD NB &amp; SB NON-TOLLED MANAGED LANES, RECONSTRUCT RAMPS, IMPROVE FRONTAGE RD &amp; FREIGHT MOVEMENTS, AND ADD AUX LANES</t>
  </si>
  <si>
    <t>SH 45SE</t>
  </si>
  <si>
    <t>US 290W/SH71</t>
  </si>
  <si>
    <t>0015-13-077, 0016-01-113</t>
  </si>
  <si>
    <t>Category 2M - Metro Corridor, Category 4 - Urban Connectivity, Category 7 -STBG, Category 12 - Stategic Priority</t>
  </si>
  <si>
    <t>US 290E</t>
  </si>
  <si>
    <t>SH 45N</t>
  </si>
  <si>
    <t>0015-10-062, 0015-13-389</t>
  </si>
  <si>
    <r>
      <t xml:space="preserve">CAT 2, 4, 12 Proposed to </t>
    </r>
    <r>
      <rPr>
        <u/>
        <sz val="24"/>
        <color theme="1"/>
        <rFont val="Calibri"/>
        <family val="2"/>
        <scheme val="minor"/>
      </rPr>
      <t>MAINTAIN</t>
    </r>
    <r>
      <rPr>
        <sz val="24"/>
        <color theme="1"/>
        <rFont val="Calibri"/>
        <family val="2"/>
        <scheme val="minor"/>
      </rPr>
      <t xml:space="preserve"> Funding</t>
    </r>
  </si>
  <si>
    <t>Totals</t>
  </si>
  <si>
    <t>Target Amount to Defer</t>
  </si>
  <si>
    <t>Defer Total</t>
  </si>
  <si>
    <t>Maintain Total</t>
  </si>
  <si>
    <t>Amount to Defer</t>
  </si>
  <si>
    <t>Evaluation Rank</t>
  </si>
  <si>
    <t>Category Total</t>
  </si>
  <si>
    <t>Partial Defer Total</t>
  </si>
  <si>
    <t>Partial Defer Amount</t>
  </si>
  <si>
    <t>Defer Amount</t>
  </si>
  <si>
    <t>Maintain Amount</t>
  </si>
  <si>
    <t>Roadway (1)</t>
  </si>
  <si>
    <t>ITS (2)</t>
  </si>
  <si>
    <t>Active Transportation (3)</t>
  </si>
  <si>
    <t>TDM (4)</t>
  </si>
  <si>
    <t>Totals (1 through 4)</t>
  </si>
  <si>
    <t>Totals (1 through 5)</t>
  </si>
  <si>
    <t>Other-Study (5)</t>
  </si>
  <si>
    <t>Percentage to Defer</t>
  </si>
  <si>
    <t>Percentage to Maintain</t>
  </si>
  <si>
    <t>Amount to Maintain</t>
  </si>
  <si>
    <t>Study/Other</t>
  </si>
  <si>
    <t>Partial Amount Available</t>
  </si>
  <si>
    <t>Partial  Amount Available</t>
  </si>
  <si>
    <t>Target Amount to Defer (Defer and Partial Defer)</t>
  </si>
  <si>
    <t>Target Maintain Amount (Maintain and Partial Amount Available)</t>
  </si>
  <si>
    <t>Target Maintain Amount (Partial Amount Available)</t>
  </si>
  <si>
    <t>Target Amount to Maintain (Maintain and Partial Amount Available)</t>
  </si>
  <si>
    <t>Target Amount to Defer (Partial Defer)</t>
  </si>
  <si>
    <t>Target Amount to Defer (Defer Amount)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</si>
</sst>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0.0"/>
    <numFmt numFmtId="167" formatCode="\$#,##0;\(\$#,##0\)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24"/>
      <color theme="1"/>
      <name val="Calibri"/>
      <family val="2"/>
      <scheme val="minor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6" fillId="4" borderId="3" applyNumberFormat="0" applyAlignment="0" applyProtection="0"/>
    <xf numFmtId="44" fontId="2" fillId="0" borderId="0" applyFont="0" applyFill="0" applyBorder="0" applyAlignment="0" applyProtection="0"/>
  </cellStyleXfs>
  <cellXfs count="148">
    <xf numFmtId="0" fontId="0" fillId="0" borderId="0" xfId="0"/>
    <xf numFmtId="165" fontId="3" fillId="0" borderId="0" xfId="1" applyNumberFormat="1" applyFont="1" applyFill="1" applyBorder="1" applyAlignment="1">
      <alignment horizontal="center" vertical="center" wrapText="1"/>
    </xf>
    <xf numFmtId="17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 applyProtection="1">
      <alignment horizontal="center" vertical="center"/>
    </xf>
    <xf numFmtId="17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 applyProtection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right"/>
    </xf>
    <xf numFmtId="0" fontId="4" fillId="0" borderId="0" xfId="0" applyFont="1"/>
    <xf numFmtId="165" fontId="6" fillId="4" borderId="3" xfId="2" applyNumberFormat="1" applyAlignment="1">
      <alignment horizontal="right"/>
    </xf>
    <xf numFmtId="0" fontId="3" fillId="0" borderId="0" xfId="0" applyFont="1" applyAlignment="1">
      <alignment horizontal="left" vertical="center" wrapText="1"/>
    </xf>
    <xf numFmtId="17" fontId="3" fillId="0" borderId="0" xfId="0" applyNumberFormat="1" applyFont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167" fontId="0" fillId="0" borderId="0" xfId="0" applyNumberFormat="1" applyAlignment="1">
      <alignment horizontal="right"/>
    </xf>
    <xf numFmtId="0" fontId="6" fillId="4" borderId="4" xfId="2" applyBorder="1" applyAlignment="1">
      <alignment horizontal="left"/>
    </xf>
    <xf numFmtId="0" fontId="6" fillId="4" borderId="4" xfId="2" applyBorder="1" applyAlignment="1">
      <alignment horizontal="center"/>
    </xf>
    <xf numFmtId="0" fontId="6" fillId="4" borderId="4" xfId="2" applyBorder="1" applyAlignment="1">
      <alignment vertical="center"/>
    </xf>
    <xf numFmtId="0" fontId="6" fillId="4" borderId="4" xfId="2" applyBorder="1"/>
    <xf numFmtId="0" fontId="6" fillId="4" borderId="4" xfId="2" applyBorder="1" applyAlignment="1">
      <alignment horizontal="center" vertical="center"/>
    </xf>
    <xf numFmtId="17" fontId="7" fillId="0" borderId="0" xfId="0" applyNumberFormat="1" applyFont="1" applyAlignment="1">
      <alignment horizontal="center" vertical="center" wrapText="1"/>
    </xf>
    <xf numFmtId="165" fontId="0" fillId="0" borderId="0" xfId="1" applyNumberFormat="1" applyFont="1" applyFill="1" applyBorder="1" applyAlignment="1">
      <alignment horizontal="right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17" fontId="0" fillId="0" borderId="0" xfId="0" applyNumberFormat="1" applyAlignment="1">
      <alignment horizontal="left" vertical="center"/>
    </xf>
    <xf numFmtId="0" fontId="3" fillId="0" borderId="0" xfId="0" applyFont="1" applyAlignment="1">
      <alignment vertical="center" wrapText="1"/>
    </xf>
    <xf numFmtId="165" fontId="7" fillId="0" borderId="0" xfId="1" applyNumberFormat="1" applyFont="1" applyFill="1" applyBorder="1" applyAlignment="1">
      <alignment horizontal="right" vertical="center" wrapText="1"/>
    </xf>
    <xf numFmtId="167" fontId="10" fillId="0" borderId="0" xfId="0" applyNumberFormat="1" applyFont="1" applyAlignment="1">
      <alignment horizontal="right" vertical="center" wrapText="1"/>
    </xf>
    <xf numFmtId="164" fontId="0" fillId="0" borderId="0" xfId="0" applyNumberFormat="1"/>
    <xf numFmtId="0" fontId="0" fillId="5" borderId="0" xfId="0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left" vertical="center"/>
    </xf>
    <xf numFmtId="164" fontId="0" fillId="5" borderId="0" xfId="0" applyNumberFormat="1" applyFont="1" applyFill="1" applyBorder="1" applyAlignment="1" applyProtection="1">
      <alignment horizontal="center" vertical="center"/>
    </xf>
    <xf numFmtId="0" fontId="0" fillId="5" borderId="0" xfId="0" applyNumberFormat="1" applyFont="1" applyFill="1" applyBorder="1" applyAlignment="1" applyProtection="1">
      <alignment horizontal="center" vertical="center"/>
    </xf>
    <xf numFmtId="17" fontId="0" fillId="5" borderId="0" xfId="0" applyNumberFormat="1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left" vertical="center"/>
    </xf>
    <xf numFmtId="0" fontId="0" fillId="5" borderId="0" xfId="0" applyFill="1"/>
    <xf numFmtId="0" fontId="0" fillId="6" borderId="0" xfId="0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164" fontId="0" fillId="6" borderId="0" xfId="0" applyNumberFormat="1" applyFont="1" applyFill="1" applyBorder="1" applyAlignment="1" applyProtection="1">
      <alignment horizontal="center" vertical="center"/>
    </xf>
    <xf numFmtId="0" fontId="0" fillId="6" borderId="0" xfId="0" applyNumberFormat="1" applyFont="1" applyFill="1" applyBorder="1" applyAlignment="1" applyProtection="1">
      <alignment horizontal="center" vertical="center"/>
    </xf>
    <xf numFmtId="17" fontId="0" fillId="6" borderId="0" xfId="0" applyNumberFormat="1" applyFont="1" applyFill="1" applyBorder="1" applyAlignment="1">
      <alignment horizontal="center" vertical="center"/>
    </xf>
    <xf numFmtId="166" fontId="0" fillId="6" borderId="0" xfId="0" applyNumberFormat="1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horizontal="center" vertical="center"/>
    </xf>
    <xf numFmtId="0" fontId="0" fillId="6" borderId="0" xfId="0" applyNumberFormat="1" applyFill="1" applyBorder="1" applyAlignment="1">
      <alignment horizontal="center" vertical="center"/>
    </xf>
    <xf numFmtId="0" fontId="0" fillId="6" borderId="0" xfId="0" applyNumberFormat="1" applyFill="1" applyBorder="1" applyAlignment="1">
      <alignment horizontal="left" vertical="center"/>
    </xf>
    <xf numFmtId="0" fontId="0" fillId="6" borderId="0" xfId="0" applyFill="1"/>
    <xf numFmtId="0" fontId="0" fillId="7" borderId="0" xfId="0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left" vertical="center"/>
    </xf>
    <xf numFmtId="164" fontId="0" fillId="7" borderId="0" xfId="0" applyNumberFormat="1" applyFont="1" applyFill="1" applyBorder="1" applyAlignment="1" applyProtection="1">
      <alignment horizontal="center" vertical="center"/>
    </xf>
    <xf numFmtId="0" fontId="0" fillId="7" borderId="0" xfId="0" applyNumberFormat="1" applyFont="1" applyFill="1" applyBorder="1" applyAlignment="1" applyProtection="1">
      <alignment horizontal="center" vertical="center"/>
    </xf>
    <xf numFmtId="0" fontId="0" fillId="7" borderId="0" xfId="0" applyFont="1" applyFill="1" applyAlignment="1">
      <alignment horizontal="center" vertical="center"/>
    </xf>
    <xf numFmtId="0" fontId="0" fillId="7" borderId="0" xfId="0" applyNumberFormat="1" applyFill="1" applyBorder="1" applyAlignment="1">
      <alignment horizontal="center" vertical="center"/>
    </xf>
    <xf numFmtId="0" fontId="0" fillId="7" borderId="0" xfId="0" applyNumberFormat="1" applyFill="1" applyBorder="1" applyAlignment="1">
      <alignment horizontal="left" vertical="center"/>
    </xf>
    <xf numFmtId="0" fontId="0" fillId="7" borderId="0" xfId="0" applyFill="1"/>
    <xf numFmtId="17" fontId="0" fillId="7" borderId="0" xfId="0" applyNumberFormat="1" applyFont="1" applyFill="1" applyBorder="1" applyAlignment="1">
      <alignment horizontal="center" vertical="center"/>
    </xf>
    <xf numFmtId="164" fontId="0" fillId="7" borderId="1" xfId="0" applyNumberFormat="1" applyFont="1" applyFill="1" applyBorder="1" applyAlignment="1">
      <alignment horizontal="center" vertical="center"/>
    </xf>
    <xf numFmtId="0" fontId="0" fillId="7" borderId="0" xfId="0" applyNumberFormat="1" applyFont="1" applyFill="1" applyBorder="1" applyAlignment="1">
      <alignment horizontal="center" vertical="center"/>
    </xf>
    <xf numFmtId="0" fontId="0" fillId="7" borderId="0" xfId="0" applyFont="1" applyFill="1" applyBorder="1" applyAlignment="1">
      <alignment vertical="center"/>
    </xf>
    <xf numFmtId="164" fontId="0" fillId="7" borderId="1" xfId="0" applyNumberFormat="1" applyFont="1" applyFill="1" applyBorder="1" applyAlignment="1" applyProtection="1">
      <alignment horizontal="center" vertical="center"/>
    </xf>
    <xf numFmtId="166" fontId="0" fillId="7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4" fillId="5" borderId="0" xfId="0" applyFont="1" applyFill="1" applyAlignment="1">
      <alignment horizontal="right"/>
    </xf>
    <xf numFmtId="0" fontId="4" fillId="6" borderId="0" xfId="0" applyFont="1" applyFill="1" applyAlignment="1">
      <alignment horizontal="right"/>
    </xf>
    <xf numFmtId="164" fontId="4" fillId="6" borderId="0" xfId="0" applyNumberFormat="1" applyFont="1" applyFill="1" applyAlignment="1">
      <alignment horizontal="center" vertical="center"/>
    </xf>
    <xf numFmtId="0" fontId="4" fillId="7" borderId="0" xfId="0" applyFont="1" applyFill="1" applyAlignment="1">
      <alignment horizontal="right"/>
    </xf>
    <xf numFmtId="164" fontId="4" fillId="7" borderId="0" xfId="0" applyNumberFormat="1" applyFont="1" applyFill="1" applyAlignment="1">
      <alignment horizontal="center" vertical="center"/>
    </xf>
    <xf numFmtId="0" fontId="4" fillId="8" borderId="0" xfId="0" applyFont="1" applyFill="1" applyAlignment="1">
      <alignment horizontal="right"/>
    </xf>
    <xf numFmtId="164" fontId="4" fillId="8" borderId="0" xfId="3" applyNumberFormat="1" applyFont="1" applyFill="1" applyAlignment="1">
      <alignment horizontal="center" vertical="center"/>
    </xf>
    <xf numFmtId="164" fontId="4" fillId="8" borderId="0" xfId="0" applyNumberFormat="1" applyFont="1" applyFill="1" applyAlignment="1">
      <alignment horizontal="center" vertical="center"/>
    </xf>
    <xf numFmtId="164" fontId="4" fillId="5" borderId="0" xfId="0" applyNumberFormat="1" applyFont="1" applyFill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0" fontId="0" fillId="6" borderId="0" xfId="0" applyNumberFormat="1" applyFont="1" applyFill="1" applyAlignment="1">
      <alignment horizontal="center" vertical="center"/>
    </xf>
    <xf numFmtId="164" fontId="0" fillId="6" borderId="0" xfId="0" applyNumberFormat="1" applyFont="1" applyFill="1" applyBorder="1" applyAlignment="1">
      <alignment horizontal="center" vertical="center"/>
    </xf>
    <xf numFmtId="0" fontId="0" fillId="6" borderId="0" xfId="0" applyNumberFormat="1" applyFont="1" applyFill="1" applyBorder="1" applyAlignment="1">
      <alignment horizontal="center" vertical="center"/>
    </xf>
    <xf numFmtId="164" fontId="4" fillId="8" borderId="0" xfId="0" applyNumberFormat="1" applyFont="1" applyFill="1"/>
    <xf numFmtId="164" fontId="4" fillId="5" borderId="0" xfId="0" applyNumberFormat="1" applyFont="1" applyFill="1"/>
    <xf numFmtId="164" fontId="4" fillId="6" borderId="0" xfId="0" applyNumberFormat="1" applyFont="1" applyFill="1"/>
    <xf numFmtId="164" fontId="4" fillId="7" borderId="0" xfId="0" applyNumberFormat="1" applyFont="1" applyFill="1"/>
    <xf numFmtId="164" fontId="4" fillId="8" borderId="0" xfId="0" applyNumberFormat="1" applyFont="1" applyFill="1" applyAlignment="1">
      <alignment horizontal="center"/>
    </xf>
    <xf numFmtId="164" fontId="4" fillId="5" borderId="0" xfId="0" applyNumberFormat="1" applyFont="1" applyFill="1" applyAlignment="1">
      <alignment horizontal="center"/>
    </xf>
    <xf numFmtId="164" fontId="4" fillId="6" borderId="0" xfId="0" applyNumberFormat="1" applyFont="1" applyFill="1" applyAlignment="1">
      <alignment horizontal="center"/>
    </xf>
    <xf numFmtId="164" fontId="4" fillId="7" borderId="0" xfId="0" applyNumberFormat="1" applyFont="1" applyFill="1" applyAlignment="1">
      <alignment horizontal="center"/>
    </xf>
    <xf numFmtId="0" fontId="3" fillId="7" borderId="0" xfId="0" applyFont="1" applyFill="1" applyBorder="1" applyAlignment="1">
      <alignment horizontal="left" vertical="center" wrapText="1"/>
    </xf>
    <xf numFmtId="165" fontId="3" fillId="7" borderId="0" xfId="1" applyNumberFormat="1" applyFont="1" applyFill="1" applyBorder="1" applyAlignment="1">
      <alignment horizontal="center" vertical="center" wrapText="1"/>
    </xf>
    <xf numFmtId="0" fontId="3" fillId="7" borderId="0" xfId="1" applyNumberFormat="1" applyFont="1" applyFill="1" applyBorder="1" applyAlignment="1">
      <alignment horizontal="center" vertical="center" wrapText="1"/>
    </xf>
    <xf numFmtId="17" fontId="3" fillId="7" borderId="0" xfId="0" applyNumberFormat="1" applyFont="1" applyFill="1" applyBorder="1" applyAlignment="1">
      <alignment horizontal="center" vertical="center" wrapText="1"/>
    </xf>
    <xf numFmtId="0" fontId="3" fillId="7" borderId="0" xfId="0" applyNumberFormat="1" applyFont="1" applyFill="1" applyBorder="1" applyAlignment="1">
      <alignment horizontal="center" vertical="center" wrapText="1"/>
    </xf>
    <xf numFmtId="164" fontId="4" fillId="8" borderId="0" xfId="3" applyNumberFormat="1" applyFont="1" applyFill="1" applyAlignment="1">
      <alignment horizontal="center"/>
    </xf>
    <xf numFmtId="166" fontId="0" fillId="5" borderId="0" xfId="0" applyNumberFormat="1" applyFont="1" applyFill="1" applyBorder="1" applyAlignment="1">
      <alignment horizontal="center" vertical="center"/>
    </xf>
    <xf numFmtId="164" fontId="4" fillId="0" borderId="0" xfId="3" applyNumberFormat="1" applyFont="1" applyFill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8" fontId="4" fillId="0" borderId="0" xfId="0" applyNumberFormat="1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0" fontId="4" fillId="9" borderId="0" xfId="0" applyFont="1" applyFill="1" applyBorder="1" applyAlignment="1">
      <alignment horizontal="center" vertical="center"/>
    </xf>
    <xf numFmtId="164" fontId="4" fillId="9" borderId="0" xfId="0" applyNumberFormat="1" applyFont="1" applyFill="1" applyBorder="1" applyAlignment="1">
      <alignment horizontal="center" vertical="center"/>
    </xf>
    <xf numFmtId="10" fontId="0" fillId="9" borderId="0" xfId="0" applyNumberFormat="1" applyFill="1" applyAlignment="1">
      <alignment horizontal="center" vertical="center"/>
    </xf>
    <xf numFmtId="10" fontId="0" fillId="9" borderId="0" xfId="0" applyNumberFormat="1" applyFont="1" applyFill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164" fontId="4" fillId="9" borderId="0" xfId="0" applyNumberFormat="1" applyFont="1" applyFill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9" fontId="4" fillId="9" borderId="0" xfId="0" applyNumberFormat="1" applyFont="1" applyFill="1" applyAlignment="1">
      <alignment horizontal="center" vertical="center"/>
    </xf>
    <xf numFmtId="0" fontId="4" fillId="11" borderId="0" xfId="0" applyFont="1" applyFill="1" applyAlignment="1">
      <alignment horizontal="right"/>
    </xf>
    <xf numFmtId="164" fontId="4" fillId="11" borderId="0" xfId="0" applyNumberFormat="1" applyFont="1" applyFill="1" applyAlignment="1">
      <alignment horizontal="center" vertical="center"/>
    </xf>
    <xf numFmtId="164" fontId="4" fillId="11" borderId="0" xfId="0" applyNumberFormat="1" applyFont="1" applyFill="1"/>
    <xf numFmtId="0" fontId="5" fillId="3" borderId="2" xfId="0" applyFont="1" applyFill="1" applyBorder="1" applyAlignment="1">
      <alignment horizontal="center" vertical="center"/>
    </xf>
  </cellXfs>
  <cellStyles count="4">
    <cellStyle name="Calculation" xfId="2" builtinId="22"/>
    <cellStyle name="Comma" xfId="1" builtinId="3"/>
    <cellStyle name="Currency" xfId="3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7005A-4088-4B2D-ACD3-09FB50AEC344}">
  <sheetPr>
    <tabColor rgb="FF92D050"/>
  </sheetPr>
  <dimension ref="A1:O54"/>
  <sheetViews>
    <sheetView tabSelected="1" zoomScale="80" zoomScaleNormal="80" workbookViewId="0">
      <selection activeCell="N11" sqref="N11"/>
    </sheetView>
  </sheetViews>
  <sheetFormatPr defaultRowHeight="14.5" x14ac:dyDescent="0.35"/>
  <cols>
    <col min="1" max="1" width="22.26953125" customWidth="1"/>
    <col min="2" max="2" width="22.54296875" customWidth="1"/>
    <col min="3" max="3" width="12.1796875" customWidth="1"/>
    <col min="4" max="4" width="39.1796875" customWidth="1"/>
    <col min="5" max="5" width="16.54296875" customWidth="1"/>
    <col min="6" max="6" width="22.453125" customWidth="1"/>
    <col min="7" max="7" width="68.7265625" customWidth="1"/>
    <col min="8" max="8" width="41.26953125" customWidth="1"/>
    <col min="9" max="9" width="23.81640625" customWidth="1"/>
    <col min="10" max="12" width="21.7265625" customWidth="1"/>
    <col min="13" max="13" width="24.7265625" customWidth="1"/>
    <col min="14" max="14" width="38.81640625" customWidth="1"/>
    <col min="15" max="15" width="102.453125" customWidth="1"/>
  </cols>
  <sheetData>
    <row r="1" spans="1:15" ht="30.75" customHeight="1" x14ac:dyDescent="0.35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</row>
    <row r="2" spans="1:15" ht="24.75" customHeight="1" x14ac:dyDescent="0.35">
      <c r="A2" s="9" t="s">
        <v>0</v>
      </c>
      <c r="B2" s="9" t="s">
        <v>1</v>
      </c>
      <c r="C2" s="9" t="s">
        <v>213</v>
      </c>
      <c r="D2" s="9" t="s">
        <v>2</v>
      </c>
      <c r="E2" s="9" t="s">
        <v>4</v>
      </c>
      <c r="F2" s="9" t="s">
        <v>3</v>
      </c>
      <c r="G2" s="9" t="s">
        <v>5</v>
      </c>
      <c r="H2" s="9" t="s">
        <v>202</v>
      </c>
      <c r="I2" s="23" t="s">
        <v>249</v>
      </c>
      <c r="J2" s="9" t="s">
        <v>212</v>
      </c>
      <c r="K2" s="9" t="s">
        <v>224</v>
      </c>
      <c r="L2" s="9" t="s">
        <v>233</v>
      </c>
      <c r="M2" s="13" t="s">
        <v>219</v>
      </c>
      <c r="N2" s="13" t="s">
        <v>226</v>
      </c>
      <c r="O2" s="13" t="s">
        <v>235</v>
      </c>
    </row>
    <row r="3" spans="1:15" x14ac:dyDescent="0.35">
      <c r="A3" s="4"/>
      <c r="B3" s="4" t="s">
        <v>6</v>
      </c>
      <c r="C3" s="4" t="s">
        <v>215</v>
      </c>
      <c r="D3" s="4" t="s">
        <v>200</v>
      </c>
      <c r="E3" s="5" t="s">
        <v>29</v>
      </c>
      <c r="F3" s="5" t="s">
        <v>29</v>
      </c>
      <c r="G3" s="5" t="s">
        <v>201</v>
      </c>
      <c r="H3" s="6">
        <v>498720</v>
      </c>
      <c r="I3" s="24">
        <v>2019</v>
      </c>
      <c r="J3" s="7">
        <v>44075</v>
      </c>
      <c r="K3" s="4" t="s">
        <v>234</v>
      </c>
      <c r="L3" s="4" t="s">
        <v>234</v>
      </c>
      <c r="M3" s="20">
        <v>95</v>
      </c>
      <c r="N3" s="20" t="s">
        <v>230</v>
      </c>
      <c r="O3" s="22"/>
    </row>
    <row r="4" spans="1:15" ht="17.25" customHeight="1" x14ac:dyDescent="0.35">
      <c r="A4" s="4" t="s">
        <v>128</v>
      </c>
      <c r="B4" s="4" t="s">
        <v>6</v>
      </c>
      <c r="C4" s="4" t="s">
        <v>205</v>
      </c>
      <c r="D4" s="4" t="s">
        <v>129</v>
      </c>
      <c r="E4" s="5" t="s">
        <v>18</v>
      </c>
      <c r="F4" s="5" t="s">
        <v>18</v>
      </c>
      <c r="G4" s="5" t="s">
        <v>130</v>
      </c>
      <c r="H4" s="6">
        <v>350000</v>
      </c>
      <c r="I4" s="24">
        <v>2018</v>
      </c>
      <c r="J4" s="7">
        <v>44409</v>
      </c>
      <c r="K4" s="4" t="s">
        <v>234</v>
      </c>
      <c r="L4" s="4" t="s">
        <v>234</v>
      </c>
      <c r="M4" s="19" t="s">
        <v>220</v>
      </c>
      <c r="N4" s="19" t="s">
        <v>441</v>
      </c>
      <c r="O4" s="22"/>
    </row>
    <row r="5" spans="1:15" x14ac:dyDescent="0.35">
      <c r="A5" s="4" t="s">
        <v>131</v>
      </c>
      <c r="B5" s="4" t="s">
        <v>6</v>
      </c>
      <c r="C5" s="4" t="s">
        <v>205</v>
      </c>
      <c r="D5" s="4" t="s">
        <v>132</v>
      </c>
      <c r="E5" s="5" t="s">
        <v>18</v>
      </c>
      <c r="F5" s="5" t="s">
        <v>18</v>
      </c>
      <c r="G5" s="5" t="s">
        <v>133</v>
      </c>
      <c r="H5" s="6">
        <v>450000</v>
      </c>
      <c r="I5" s="24">
        <v>2018</v>
      </c>
      <c r="J5" s="7">
        <v>44774</v>
      </c>
      <c r="K5" s="4" t="s">
        <v>234</v>
      </c>
      <c r="L5" s="4" t="s">
        <v>234</v>
      </c>
      <c r="M5" s="19" t="s">
        <v>220</v>
      </c>
      <c r="N5" s="19" t="s">
        <v>441</v>
      </c>
      <c r="O5" s="22"/>
    </row>
    <row r="6" spans="1:15" x14ac:dyDescent="0.35">
      <c r="A6" s="4" t="s">
        <v>125</v>
      </c>
      <c r="B6" s="4" t="s">
        <v>6</v>
      </c>
      <c r="C6" s="4" t="s">
        <v>205</v>
      </c>
      <c r="D6" s="4" t="s">
        <v>126</v>
      </c>
      <c r="E6" s="5" t="s">
        <v>18</v>
      </c>
      <c r="F6" s="5" t="s">
        <v>18</v>
      </c>
      <c r="G6" s="5" t="s">
        <v>127</v>
      </c>
      <c r="H6" s="6">
        <v>200000</v>
      </c>
      <c r="I6" s="24">
        <v>2018</v>
      </c>
      <c r="J6" s="7">
        <v>44409</v>
      </c>
      <c r="K6" s="4" t="s">
        <v>234</v>
      </c>
      <c r="L6" s="4" t="s">
        <v>234</v>
      </c>
      <c r="M6" s="19" t="s">
        <v>220</v>
      </c>
      <c r="N6" s="19" t="s">
        <v>441</v>
      </c>
      <c r="O6" s="22"/>
    </row>
    <row r="7" spans="1:15" x14ac:dyDescent="0.35">
      <c r="A7" s="4" t="s">
        <v>87</v>
      </c>
      <c r="B7" s="4" t="s">
        <v>6</v>
      </c>
      <c r="C7" s="4" t="s">
        <v>215</v>
      </c>
      <c r="D7" s="4" t="s">
        <v>88</v>
      </c>
      <c r="E7" s="5" t="s">
        <v>29</v>
      </c>
      <c r="F7" s="5" t="s">
        <v>29</v>
      </c>
      <c r="G7" s="5" t="s">
        <v>89</v>
      </c>
      <c r="H7" s="6">
        <v>375000</v>
      </c>
      <c r="I7" s="24">
        <v>2018</v>
      </c>
      <c r="J7" s="7">
        <v>44044</v>
      </c>
      <c r="K7" s="4" t="s">
        <v>234</v>
      </c>
      <c r="L7" s="4" t="s">
        <v>234</v>
      </c>
      <c r="M7" s="19" t="s">
        <v>220</v>
      </c>
      <c r="N7" s="19" t="s">
        <v>441</v>
      </c>
      <c r="O7" s="22" t="s">
        <v>239</v>
      </c>
    </row>
    <row r="8" spans="1:15" x14ac:dyDescent="0.35">
      <c r="A8" s="4" t="s">
        <v>162</v>
      </c>
      <c r="B8" s="4" t="s">
        <v>26</v>
      </c>
      <c r="C8" s="4" t="s">
        <v>205</v>
      </c>
      <c r="D8" s="4" t="s">
        <v>116</v>
      </c>
      <c r="E8" s="10" t="s">
        <v>118</v>
      </c>
      <c r="F8" s="10" t="s">
        <v>117</v>
      </c>
      <c r="G8" s="10" t="s">
        <v>119</v>
      </c>
      <c r="H8" s="6">
        <v>19011292.5</v>
      </c>
      <c r="I8" s="24">
        <v>2018</v>
      </c>
      <c r="J8" s="7">
        <v>46266</v>
      </c>
      <c r="K8" s="4" t="s">
        <v>234</v>
      </c>
      <c r="L8" s="4" t="s">
        <v>234</v>
      </c>
      <c r="M8" s="18" t="s">
        <v>220</v>
      </c>
      <c r="N8" s="18" t="s">
        <v>441</v>
      </c>
      <c r="O8" s="22" t="s">
        <v>236</v>
      </c>
    </row>
    <row r="9" spans="1:15" x14ac:dyDescent="0.35">
      <c r="A9" s="4" t="s">
        <v>210</v>
      </c>
      <c r="B9" s="4" t="s">
        <v>13</v>
      </c>
      <c r="C9" s="4" t="s">
        <v>209</v>
      </c>
      <c r="D9" s="4" t="s">
        <v>207</v>
      </c>
      <c r="E9" s="10" t="s">
        <v>172</v>
      </c>
      <c r="F9" s="10" t="s">
        <v>165</v>
      </c>
      <c r="G9" s="3" t="s">
        <v>208</v>
      </c>
      <c r="H9" s="1">
        <v>1000000</v>
      </c>
      <c r="I9" s="25" t="s">
        <v>220</v>
      </c>
      <c r="J9" s="2">
        <v>44348</v>
      </c>
      <c r="K9" s="4" t="s">
        <v>220</v>
      </c>
      <c r="L9" s="4" t="s">
        <v>234</v>
      </c>
      <c r="M9" s="11" t="s">
        <v>220</v>
      </c>
      <c r="N9" s="11" t="s">
        <v>441</v>
      </c>
      <c r="O9" s="22" t="s">
        <v>237</v>
      </c>
    </row>
    <row r="10" spans="1:15" x14ac:dyDescent="0.35">
      <c r="A10" s="4" t="s">
        <v>136</v>
      </c>
      <c r="B10" s="4" t="s">
        <v>135</v>
      </c>
      <c r="C10" s="4" t="s">
        <v>204</v>
      </c>
      <c r="D10" s="4" t="s">
        <v>137</v>
      </c>
      <c r="E10" s="5" t="s">
        <v>203</v>
      </c>
      <c r="F10" s="5"/>
      <c r="G10" s="5" t="s">
        <v>138</v>
      </c>
      <c r="H10" s="8">
        <v>4550000</v>
      </c>
      <c r="I10" s="18">
        <v>2014</v>
      </c>
      <c r="J10" s="7">
        <v>44166</v>
      </c>
      <c r="K10" s="4" t="s">
        <v>220</v>
      </c>
      <c r="L10" s="4" t="s">
        <v>234</v>
      </c>
      <c r="M10" s="19" t="s">
        <v>220</v>
      </c>
      <c r="N10" s="19" t="s">
        <v>441</v>
      </c>
      <c r="O10" s="22" t="s">
        <v>238</v>
      </c>
    </row>
    <row r="11" spans="1:15" x14ac:dyDescent="0.35">
      <c r="A11" s="4" t="s">
        <v>20</v>
      </c>
      <c r="B11" s="4" t="s">
        <v>21</v>
      </c>
      <c r="C11" s="4" t="s">
        <v>204</v>
      </c>
      <c r="D11" s="4" t="s">
        <v>22</v>
      </c>
      <c r="E11" s="5" t="s">
        <v>24</v>
      </c>
      <c r="F11" s="5" t="s">
        <v>23</v>
      </c>
      <c r="G11" s="5" t="s">
        <v>25</v>
      </c>
      <c r="H11" s="6">
        <v>5872181.25</v>
      </c>
      <c r="I11" s="24">
        <v>2018</v>
      </c>
      <c r="J11" s="4" t="s">
        <v>214</v>
      </c>
      <c r="K11" s="4" t="s">
        <v>234</v>
      </c>
      <c r="L11" s="4" t="s">
        <v>234</v>
      </c>
      <c r="M11" s="20">
        <v>82.85</v>
      </c>
      <c r="N11" s="20" t="s">
        <v>232</v>
      </c>
      <c r="O11" s="22"/>
    </row>
    <row r="12" spans="1:15" x14ac:dyDescent="0.35">
      <c r="A12" s="4"/>
      <c r="B12" s="4" t="s">
        <v>26</v>
      </c>
      <c r="C12" s="4" t="s">
        <v>205</v>
      </c>
      <c r="D12" s="4" t="s">
        <v>27</v>
      </c>
      <c r="E12" s="5" t="s">
        <v>19</v>
      </c>
      <c r="F12" s="5" t="s">
        <v>165</v>
      </c>
      <c r="G12" s="5" t="s">
        <v>28</v>
      </c>
      <c r="H12" s="6">
        <v>7260000</v>
      </c>
      <c r="I12" s="24">
        <v>2018</v>
      </c>
      <c r="J12" s="7">
        <v>44805</v>
      </c>
      <c r="K12" s="4" t="s">
        <v>234</v>
      </c>
      <c r="L12" s="4" t="s">
        <v>234</v>
      </c>
      <c r="M12" s="20">
        <v>81.400000000000006</v>
      </c>
      <c r="N12" s="20" t="s">
        <v>232</v>
      </c>
      <c r="O12" s="22"/>
    </row>
    <row r="13" spans="1:15" x14ac:dyDescent="0.35">
      <c r="A13" s="4" t="s">
        <v>159</v>
      </c>
      <c r="B13" s="4" t="s">
        <v>13</v>
      </c>
      <c r="C13" s="4" t="s">
        <v>204</v>
      </c>
      <c r="D13" s="4" t="s">
        <v>134</v>
      </c>
      <c r="E13" s="5" t="s">
        <v>160</v>
      </c>
      <c r="F13" s="5" t="s">
        <v>156</v>
      </c>
      <c r="G13" s="5" t="s">
        <v>158</v>
      </c>
      <c r="H13" s="6">
        <v>15000000</v>
      </c>
      <c r="I13" s="24">
        <v>2019</v>
      </c>
      <c r="J13" s="7">
        <v>45413</v>
      </c>
      <c r="K13" s="4" t="s">
        <v>220</v>
      </c>
      <c r="L13" s="4" t="s">
        <v>234</v>
      </c>
      <c r="M13" s="20">
        <v>77.2</v>
      </c>
      <c r="N13" s="20" t="s">
        <v>232</v>
      </c>
      <c r="O13" s="22" t="s">
        <v>242</v>
      </c>
    </row>
    <row r="14" spans="1:15" x14ac:dyDescent="0.35">
      <c r="A14" s="4" t="s">
        <v>161</v>
      </c>
      <c r="B14" s="4" t="s">
        <v>13</v>
      </c>
      <c r="C14" s="4" t="s">
        <v>206</v>
      </c>
      <c r="D14" s="4" t="s">
        <v>134</v>
      </c>
      <c r="E14" s="5" t="s">
        <v>157</v>
      </c>
      <c r="F14" s="5" t="s">
        <v>155</v>
      </c>
      <c r="G14" s="5" t="s">
        <v>158</v>
      </c>
      <c r="H14" s="8">
        <v>10000000</v>
      </c>
      <c r="I14" s="18">
        <v>2019</v>
      </c>
      <c r="J14" s="7">
        <v>45413</v>
      </c>
      <c r="K14" s="4" t="s">
        <v>220</v>
      </c>
      <c r="L14" s="4" t="s">
        <v>234</v>
      </c>
      <c r="M14" s="20">
        <v>77.2</v>
      </c>
      <c r="N14" s="20" t="s">
        <v>232</v>
      </c>
      <c r="O14" s="22" t="s">
        <v>242</v>
      </c>
    </row>
    <row r="15" spans="1:15" x14ac:dyDescent="0.35">
      <c r="A15" s="4" t="s">
        <v>12</v>
      </c>
      <c r="B15" s="4" t="s">
        <v>13</v>
      </c>
      <c r="C15" s="4" t="s">
        <v>206</v>
      </c>
      <c r="D15" s="4" t="s">
        <v>14</v>
      </c>
      <c r="E15" s="10" t="s">
        <v>16</v>
      </c>
      <c r="F15" s="10" t="s">
        <v>15</v>
      </c>
      <c r="G15" s="10" t="s">
        <v>17</v>
      </c>
      <c r="H15" s="6">
        <v>75000000</v>
      </c>
      <c r="I15" s="24">
        <v>2019</v>
      </c>
      <c r="J15" s="7">
        <v>45139</v>
      </c>
      <c r="K15" s="4" t="s">
        <v>220</v>
      </c>
      <c r="L15" s="4" t="s">
        <v>234</v>
      </c>
      <c r="M15" s="21">
        <v>73.5</v>
      </c>
      <c r="N15" s="21" t="s">
        <v>232</v>
      </c>
      <c r="O15" s="22" t="s">
        <v>242</v>
      </c>
    </row>
    <row r="16" spans="1:15" x14ac:dyDescent="0.35">
      <c r="A16" s="4" t="s">
        <v>41</v>
      </c>
      <c r="B16" s="4" t="s">
        <v>40</v>
      </c>
      <c r="C16" s="4" t="s">
        <v>206</v>
      </c>
      <c r="D16" s="4" t="s">
        <v>42</v>
      </c>
      <c r="E16" s="10" t="s">
        <v>44</v>
      </c>
      <c r="F16" s="10" t="s">
        <v>43</v>
      </c>
      <c r="G16" s="10" t="s">
        <v>45</v>
      </c>
      <c r="H16" s="6">
        <v>7875000</v>
      </c>
      <c r="I16" s="24">
        <v>2018</v>
      </c>
      <c r="J16" s="7">
        <v>44287</v>
      </c>
      <c r="K16" s="4" t="s">
        <v>225</v>
      </c>
      <c r="L16" s="4" t="s">
        <v>225</v>
      </c>
      <c r="M16" s="21">
        <v>71.099999999999994</v>
      </c>
      <c r="N16" s="21" t="s">
        <v>232</v>
      </c>
      <c r="O16" s="22"/>
    </row>
    <row r="17" spans="1:15" x14ac:dyDescent="0.35">
      <c r="A17" s="4" t="s">
        <v>195</v>
      </c>
      <c r="B17" s="4" t="s">
        <v>13</v>
      </c>
      <c r="C17" s="4" t="s">
        <v>204</v>
      </c>
      <c r="D17" s="4" t="s">
        <v>196</v>
      </c>
      <c r="E17" s="10" t="s">
        <v>198</v>
      </c>
      <c r="F17" s="10" t="s">
        <v>197</v>
      </c>
      <c r="G17" s="10" t="s">
        <v>199</v>
      </c>
      <c r="H17" s="6">
        <v>5400000</v>
      </c>
      <c r="I17" s="24">
        <v>2018</v>
      </c>
      <c r="J17" s="7">
        <v>47209</v>
      </c>
      <c r="K17" s="4" t="s">
        <v>220</v>
      </c>
      <c r="L17" s="4" t="s">
        <v>234</v>
      </c>
      <c r="M17" s="21">
        <v>70.7</v>
      </c>
      <c r="N17" s="21" t="s">
        <v>232</v>
      </c>
      <c r="O17" s="22"/>
    </row>
    <row r="18" spans="1:15" x14ac:dyDescent="0.35">
      <c r="A18" s="4" t="s">
        <v>46</v>
      </c>
      <c r="B18" s="4" t="s">
        <v>8</v>
      </c>
      <c r="C18" s="4" t="s">
        <v>204</v>
      </c>
      <c r="D18" s="4" t="s">
        <v>47</v>
      </c>
      <c r="E18" s="5" t="s">
        <v>49</v>
      </c>
      <c r="F18" s="5" t="s">
        <v>48</v>
      </c>
      <c r="G18" s="5" t="s">
        <v>50</v>
      </c>
      <c r="H18" s="6">
        <v>11000000</v>
      </c>
      <c r="I18" s="24">
        <v>2018</v>
      </c>
      <c r="J18" s="7">
        <v>44105</v>
      </c>
      <c r="K18" s="4" t="s">
        <v>225</v>
      </c>
      <c r="L18" s="4" t="s">
        <v>234</v>
      </c>
      <c r="M18" s="20">
        <v>62.7</v>
      </c>
      <c r="N18" s="20" t="s">
        <v>232</v>
      </c>
      <c r="O18" s="22"/>
    </row>
    <row r="19" spans="1:15" x14ac:dyDescent="0.35">
      <c r="A19" s="4" t="s">
        <v>51</v>
      </c>
      <c r="B19" s="4" t="s">
        <v>26</v>
      </c>
      <c r="C19" s="4" t="s">
        <v>205</v>
      </c>
      <c r="D19" s="4" t="s">
        <v>52</v>
      </c>
      <c r="E19" s="10" t="s">
        <v>54</v>
      </c>
      <c r="F19" s="10" t="s">
        <v>53</v>
      </c>
      <c r="G19" s="10" t="s">
        <v>55</v>
      </c>
      <c r="H19" s="6">
        <v>5100000</v>
      </c>
      <c r="I19" s="24">
        <v>2018</v>
      </c>
      <c r="J19" s="7">
        <v>44409</v>
      </c>
      <c r="K19" s="4" t="s">
        <v>234</v>
      </c>
      <c r="L19" s="4" t="s">
        <v>234</v>
      </c>
      <c r="M19" s="21">
        <v>62.4</v>
      </c>
      <c r="N19" s="21" t="s">
        <v>232</v>
      </c>
      <c r="O19" s="22"/>
    </row>
    <row r="20" spans="1:15" x14ac:dyDescent="0.35">
      <c r="A20" s="4" t="s">
        <v>120</v>
      </c>
      <c r="B20" s="4" t="s">
        <v>32</v>
      </c>
      <c r="C20" s="4" t="s">
        <v>204</v>
      </c>
      <c r="D20" s="4" t="s">
        <v>121</v>
      </c>
      <c r="E20" s="5" t="s">
        <v>123</v>
      </c>
      <c r="F20" s="5" t="s">
        <v>122</v>
      </c>
      <c r="G20" s="5" t="s">
        <v>124</v>
      </c>
      <c r="H20" s="6">
        <v>22000000</v>
      </c>
      <c r="I20" s="24">
        <v>2018</v>
      </c>
      <c r="J20" s="7">
        <v>44927</v>
      </c>
      <c r="K20" s="4" t="s">
        <v>234</v>
      </c>
      <c r="L20" s="4" t="s">
        <v>234</v>
      </c>
      <c r="M20" s="20">
        <v>62.3</v>
      </c>
      <c r="N20" s="20" t="s">
        <v>232</v>
      </c>
      <c r="O20" s="22"/>
    </row>
    <row r="21" spans="1:15" x14ac:dyDescent="0.35">
      <c r="A21" s="4" t="s">
        <v>56</v>
      </c>
      <c r="B21" s="4" t="s">
        <v>8</v>
      </c>
      <c r="C21" s="4" t="s">
        <v>206</v>
      </c>
      <c r="D21" s="4" t="s">
        <v>57</v>
      </c>
      <c r="E21" s="5" t="s">
        <v>59</v>
      </c>
      <c r="F21" s="5" t="s">
        <v>58</v>
      </c>
      <c r="G21" s="5" t="s">
        <v>60</v>
      </c>
      <c r="H21" s="6">
        <v>17125000</v>
      </c>
      <c r="I21" s="24">
        <v>2018</v>
      </c>
      <c r="J21" s="4">
        <v>2023</v>
      </c>
      <c r="K21" s="4" t="s">
        <v>225</v>
      </c>
      <c r="L21" s="4" t="s">
        <v>234</v>
      </c>
      <c r="M21" s="20">
        <v>61.2</v>
      </c>
      <c r="N21" s="20" t="s">
        <v>232</v>
      </c>
      <c r="O21" s="22"/>
    </row>
    <row r="22" spans="1:15" x14ac:dyDescent="0.35">
      <c r="A22" s="4" t="s">
        <v>61</v>
      </c>
      <c r="B22" s="4" t="s">
        <v>26</v>
      </c>
      <c r="C22" s="4" t="s">
        <v>205</v>
      </c>
      <c r="D22" s="4" t="s">
        <v>62</v>
      </c>
      <c r="E22" s="10" t="s">
        <v>64</v>
      </c>
      <c r="F22" s="10" t="s">
        <v>63</v>
      </c>
      <c r="G22" s="10" t="s">
        <v>55</v>
      </c>
      <c r="H22" s="12">
        <v>5315000</v>
      </c>
      <c r="I22" s="24">
        <v>2018</v>
      </c>
      <c r="J22" s="7">
        <v>44075</v>
      </c>
      <c r="K22" s="4" t="s">
        <v>234</v>
      </c>
      <c r="L22" s="4" t="s">
        <v>234</v>
      </c>
      <c r="M22" s="21">
        <v>60.4</v>
      </c>
      <c r="N22" s="21" t="s">
        <v>232</v>
      </c>
      <c r="O22" s="22"/>
    </row>
    <row r="23" spans="1:15" x14ac:dyDescent="0.35">
      <c r="A23" s="4" t="s">
        <v>83</v>
      </c>
      <c r="B23" s="4" t="s">
        <v>84</v>
      </c>
      <c r="C23" s="4" t="s">
        <v>206</v>
      </c>
      <c r="D23" s="4" t="s">
        <v>194</v>
      </c>
      <c r="E23" s="10" t="s">
        <v>192</v>
      </c>
      <c r="F23" s="10" t="s">
        <v>189</v>
      </c>
      <c r="G23" s="10" t="s">
        <v>186</v>
      </c>
      <c r="H23" s="12">
        <v>187500</v>
      </c>
      <c r="I23" s="24">
        <v>2018</v>
      </c>
      <c r="J23" s="4"/>
      <c r="K23" s="4" t="s">
        <v>225</v>
      </c>
      <c r="L23" s="4" t="s">
        <v>234</v>
      </c>
      <c r="M23" s="21">
        <v>57.8</v>
      </c>
      <c r="N23" s="21" t="s">
        <v>232</v>
      </c>
      <c r="O23" s="22"/>
    </row>
    <row r="24" spans="1:15" x14ac:dyDescent="0.35">
      <c r="A24" s="4" t="s">
        <v>184</v>
      </c>
      <c r="B24" s="4" t="s">
        <v>84</v>
      </c>
      <c r="C24" s="4" t="s">
        <v>206</v>
      </c>
      <c r="D24" s="4" t="s">
        <v>194</v>
      </c>
      <c r="E24" s="10" t="s">
        <v>193</v>
      </c>
      <c r="F24" s="10" t="s">
        <v>190</v>
      </c>
      <c r="G24" s="10" t="s">
        <v>187</v>
      </c>
      <c r="H24" s="12">
        <v>544000</v>
      </c>
      <c r="I24" s="24">
        <v>2018</v>
      </c>
      <c r="J24" s="7">
        <v>44136</v>
      </c>
      <c r="K24" s="4" t="s">
        <v>225</v>
      </c>
      <c r="L24" s="4" t="s">
        <v>234</v>
      </c>
      <c r="M24" s="21">
        <v>57.8</v>
      </c>
      <c r="N24" s="21" t="s">
        <v>232</v>
      </c>
      <c r="O24" s="22"/>
    </row>
    <row r="25" spans="1:15" x14ac:dyDescent="0.35">
      <c r="A25" s="4" t="s">
        <v>185</v>
      </c>
      <c r="B25" s="4" t="s">
        <v>84</v>
      </c>
      <c r="C25" s="4" t="s">
        <v>206</v>
      </c>
      <c r="D25" s="4" t="s">
        <v>194</v>
      </c>
      <c r="E25" s="10" t="s">
        <v>19</v>
      </c>
      <c r="F25" s="10" t="s">
        <v>191</v>
      </c>
      <c r="G25" s="10" t="s">
        <v>188</v>
      </c>
      <c r="H25" s="6">
        <v>572000</v>
      </c>
      <c r="I25" s="24">
        <v>2018</v>
      </c>
      <c r="J25" s="7">
        <v>44682</v>
      </c>
      <c r="K25" s="4" t="s">
        <v>225</v>
      </c>
      <c r="L25" s="4" t="s">
        <v>234</v>
      </c>
      <c r="M25" s="21">
        <v>57.8</v>
      </c>
      <c r="N25" s="21" t="s">
        <v>232</v>
      </c>
      <c r="O25" s="22"/>
    </row>
    <row r="26" spans="1:15" x14ac:dyDescent="0.35">
      <c r="A26" s="4" t="s">
        <v>107</v>
      </c>
      <c r="B26" s="4" t="s">
        <v>32</v>
      </c>
      <c r="C26" s="4" t="s">
        <v>204</v>
      </c>
      <c r="D26" s="4" t="s">
        <v>108</v>
      </c>
      <c r="E26" s="5" t="s">
        <v>109</v>
      </c>
      <c r="F26" s="5" t="s">
        <v>33</v>
      </c>
      <c r="G26" s="5" t="s">
        <v>110</v>
      </c>
      <c r="H26" s="6">
        <v>14671250</v>
      </c>
      <c r="I26" s="24">
        <v>2018</v>
      </c>
      <c r="J26" s="7">
        <v>44682</v>
      </c>
      <c r="K26" s="4" t="s">
        <v>234</v>
      </c>
      <c r="L26" s="4" t="s">
        <v>234</v>
      </c>
      <c r="M26" s="20">
        <v>57.4</v>
      </c>
      <c r="N26" s="20" t="s">
        <v>232</v>
      </c>
      <c r="O26" s="22"/>
    </row>
    <row r="27" spans="1:15" x14ac:dyDescent="0.35">
      <c r="A27" s="4" t="s">
        <v>99</v>
      </c>
      <c r="B27" s="4" t="s">
        <v>40</v>
      </c>
      <c r="C27" s="4" t="s">
        <v>206</v>
      </c>
      <c r="D27" s="4" t="s">
        <v>100</v>
      </c>
      <c r="E27" s="10" t="s">
        <v>102</v>
      </c>
      <c r="F27" s="10" t="s">
        <v>101</v>
      </c>
      <c r="G27" s="10" t="s">
        <v>103</v>
      </c>
      <c r="H27" s="6">
        <v>11375000</v>
      </c>
      <c r="I27" s="24">
        <v>2018</v>
      </c>
      <c r="J27" s="7">
        <v>44256</v>
      </c>
      <c r="K27" s="4" t="s">
        <v>225</v>
      </c>
      <c r="L27" s="4" t="s">
        <v>225</v>
      </c>
      <c r="M27" s="21">
        <v>56.3</v>
      </c>
      <c r="N27" s="21" t="s">
        <v>232</v>
      </c>
      <c r="O27" s="22"/>
    </row>
    <row r="28" spans="1:15" x14ac:dyDescent="0.35">
      <c r="A28" s="4" t="s">
        <v>65</v>
      </c>
      <c r="B28" s="4" t="s">
        <v>26</v>
      </c>
      <c r="C28" s="4" t="s">
        <v>205</v>
      </c>
      <c r="D28" s="4" t="s">
        <v>66</v>
      </c>
      <c r="E28" s="5" t="s">
        <v>68</v>
      </c>
      <c r="F28" s="5" t="s">
        <v>67</v>
      </c>
      <c r="G28" s="5" t="s">
        <v>69</v>
      </c>
      <c r="H28" s="6">
        <v>5222500</v>
      </c>
      <c r="I28" s="24">
        <v>2018</v>
      </c>
      <c r="J28" s="4"/>
      <c r="K28" s="4" t="s">
        <v>234</v>
      </c>
      <c r="L28" s="4" t="s">
        <v>234</v>
      </c>
      <c r="M28" s="20">
        <v>56.1</v>
      </c>
      <c r="N28" s="20" t="s">
        <v>232</v>
      </c>
      <c r="O28" s="22" t="s">
        <v>246</v>
      </c>
    </row>
    <row r="29" spans="1:15" x14ac:dyDescent="0.35">
      <c r="A29" s="4" t="s">
        <v>217</v>
      </c>
      <c r="B29" s="4" t="s">
        <v>8</v>
      </c>
      <c r="C29" s="4" t="s">
        <v>204</v>
      </c>
      <c r="D29" s="4" t="s">
        <v>70</v>
      </c>
      <c r="E29" s="5" t="s">
        <v>72</v>
      </c>
      <c r="F29" s="5" t="s">
        <v>71</v>
      </c>
      <c r="G29" s="5" t="s">
        <v>73</v>
      </c>
      <c r="H29" s="6">
        <v>15726250</v>
      </c>
      <c r="I29" s="24">
        <v>2018</v>
      </c>
      <c r="J29" s="7">
        <v>44440</v>
      </c>
      <c r="K29" s="4" t="s">
        <v>225</v>
      </c>
      <c r="L29" s="4" t="s">
        <v>234</v>
      </c>
      <c r="M29" s="21">
        <v>55</v>
      </c>
      <c r="N29" s="21" t="s">
        <v>232</v>
      </c>
      <c r="O29" s="22"/>
    </row>
    <row r="30" spans="1:15" x14ac:dyDescent="0.35">
      <c r="A30" s="4" t="s">
        <v>218</v>
      </c>
      <c r="B30" s="4" t="s">
        <v>8</v>
      </c>
      <c r="C30" s="4" t="s">
        <v>204</v>
      </c>
      <c r="D30" s="4" t="s">
        <v>74</v>
      </c>
      <c r="E30" s="5" t="s">
        <v>76</v>
      </c>
      <c r="F30" s="5" t="s">
        <v>75</v>
      </c>
      <c r="G30" s="5" t="s">
        <v>77</v>
      </c>
      <c r="H30" s="6">
        <v>14687500</v>
      </c>
      <c r="I30" s="24">
        <v>2018</v>
      </c>
      <c r="J30" s="7">
        <v>44348</v>
      </c>
      <c r="K30" s="4" t="s">
        <v>225</v>
      </c>
      <c r="L30" s="4" t="s">
        <v>234</v>
      </c>
      <c r="M30" s="21">
        <v>52.9</v>
      </c>
      <c r="N30" s="21" t="s">
        <v>232</v>
      </c>
      <c r="O30" s="22"/>
    </row>
    <row r="31" spans="1:15" x14ac:dyDescent="0.35">
      <c r="A31" s="4" t="s">
        <v>216</v>
      </c>
      <c r="B31" s="4" t="s">
        <v>8</v>
      </c>
      <c r="C31" s="4" t="s">
        <v>204</v>
      </c>
      <c r="D31" s="4" t="s">
        <v>104</v>
      </c>
      <c r="E31" s="5" t="s">
        <v>33</v>
      </c>
      <c r="F31" s="5" t="s">
        <v>105</v>
      </c>
      <c r="G31" s="5" t="s">
        <v>106</v>
      </c>
      <c r="H31" s="6">
        <v>14050000</v>
      </c>
      <c r="I31" s="24">
        <v>2018</v>
      </c>
      <c r="J31" s="7">
        <v>44682</v>
      </c>
      <c r="K31" s="4" t="s">
        <v>225</v>
      </c>
      <c r="L31" s="4" t="s">
        <v>234</v>
      </c>
      <c r="M31" s="21">
        <v>52.4</v>
      </c>
      <c r="N31" s="21" t="s">
        <v>232</v>
      </c>
      <c r="O31" s="22"/>
    </row>
    <row r="32" spans="1:15" x14ac:dyDescent="0.35">
      <c r="A32" s="4" t="s">
        <v>78</v>
      </c>
      <c r="B32" s="4" t="s">
        <v>40</v>
      </c>
      <c r="C32" s="4" t="s">
        <v>206</v>
      </c>
      <c r="D32" s="4" t="s">
        <v>79</v>
      </c>
      <c r="E32" s="10" t="s">
        <v>81</v>
      </c>
      <c r="F32" s="10" t="s">
        <v>80</v>
      </c>
      <c r="G32" s="10" t="s">
        <v>82</v>
      </c>
      <c r="H32" s="6">
        <v>15312500</v>
      </c>
      <c r="I32" s="24">
        <v>2018</v>
      </c>
      <c r="J32" s="7">
        <v>44105</v>
      </c>
      <c r="K32" s="4" t="s">
        <v>225</v>
      </c>
      <c r="L32" s="4" t="s">
        <v>225</v>
      </c>
      <c r="M32" s="21">
        <v>51</v>
      </c>
      <c r="N32" s="21" t="s">
        <v>232</v>
      </c>
      <c r="O32" s="22"/>
    </row>
    <row r="33" spans="1:15" x14ac:dyDescent="0.35">
      <c r="A33" s="4" t="s">
        <v>111</v>
      </c>
      <c r="B33" s="4" t="s">
        <v>39</v>
      </c>
      <c r="C33" s="4" t="s">
        <v>206</v>
      </c>
      <c r="D33" s="4" t="s">
        <v>112</v>
      </c>
      <c r="E33" s="10" t="s">
        <v>114</v>
      </c>
      <c r="F33" s="10" t="s">
        <v>113</v>
      </c>
      <c r="G33" s="10" t="s">
        <v>115</v>
      </c>
      <c r="H33" s="6">
        <v>12403200</v>
      </c>
      <c r="I33" s="24">
        <v>2018</v>
      </c>
      <c r="J33" s="7">
        <v>44287</v>
      </c>
      <c r="K33" s="4" t="s">
        <v>225</v>
      </c>
      <c r="L33" s="4" t="s">
        <v>234</v>
      </c>
      <c r="M33" s="21">
        <v>49.6</v>
      </c>
      <c r="N33" s="21" t="s">
        <v>232</v>
      </c>
      <c r="O33" s="22"/>
    </row>
    <row r="34" spans="1:15" x14ac:dyDescent="0.35">
      <c r="A34" s="4" t="s">
        <v>90</v>
      </c>
      <c r="B34" s="4" t="s">
        <v>8</v>
      </c>
      <c r="C34" s="4" t="s">
        <v>204</v>
      </c>
      <c r="D34" s="4" t="s">
        <v>91</v>
      </c>
      <c r="E34" s="5" t="s">
        <v>29</v>
      </c>
      <c r="F34" s="5" t="s">
        <v>29</v>
      </c>
      <c r="G34" s="5" t="s">
        <v>92</v>
      </c>
      <c r="H34" s="6">
        <v>11200000</v>
      </c>
      <c r="I34" s="24">
        <v>2018</v>
      </c>
      <c r="J34" s="7">
        <v>44075</v>
      </c>
      <c r="K34" s="4" t="s">
        <v>225</v>
      </c>
      <c r="L34" s="4" t="s">
        <v>234</v>
      </c>
      <c r="M34" s="20">
        <v>97.3</v>
      </c>
      <c r="N34" s="20" t="s">
        <v>229</v>
      </c>
      <c r="O34" s="22"/>
    </row>
    <row r="35" spans="1:15" x14ac:dyDescent="0.35">
      <c r="A35" s="4" t="s">
        <v>93</v>
      </c>
      <c r="B35" s="4" t="s">
        <v>8</v>
      </c>
      <c r="C35" s="4" t="s">
        <v>204</v>
      </c>
      <c r="D35" s="4" t="s">
        <v>94</v>
      </c>
      <c r="E35" s="5" t="s">
        <v>29</v>
      </c>
      <c r="F35" s="5" t="s">
        <v>29</v>
      </c>
      <c r="G35" s="5" t="s">
        <v>95</v>
      </c>
      <c r="H35" s="6">
        <v>1400000</v>
      </c>
      <c r="I35" s="24">
        <v>2018</v>
      </c>
      <c r="J35" s="7">
        <v>44075</v>
      </c>
      <c r="K35" s="4" t="s">
        <v>225</v>
      </c>
      <c r="L35" s="4" t="s">
        <v>234</v>
      </c>
      <c r="M35" s="20">
        <v>87.6</v>
      </c>
      <c r="N35" s="20" t="s">
        <v>229</v>
      </c>
      <c r="O35" s="22"/>
    </row>
    <row r="36" spans="1:15" x14ac:dyDescent="0.35">
      <c r="A36" s="4" t="s">
        <v>96</v>
      </c>
      <c r="B36" s="4" t="s">
        <v>8</v>
      </c>
      <c r="C36" s="4" t="s">
        <v>204</v>
      </c>
      <c r="D36" s="4" t="s">
        <v>97</v>
      </c>
      <c r="E36" s="5" t="s">
        <v>29</v>
      </c>
      <c r="F36" s="5" t="s">
        <v>29</v>
      </c>
      <c r="G36" s="5" t="s">
        <v>98</v>
      </c>
      <c r="H36" s="6">
        <v>7280000</v>
      </c>
      <c r="I36" s="24">
        <v>2018</v>
      </c>
      <c r="J36" s="7">
        <v>44348</v>
      </c>
      <c r="K36" s="4" t="s">
        <v>225</v>
      </c>
      <c r="L36" s="4" t="s">
        <v>234</v>
      </c>
      <c r="M36" s="20">
        <v>81.7</v>
      </c>
      <c r="N36" s="20" t="s">
        <v>229</v>
      </c>
      <c r="O36" s="22"/>
    </row>
    <row r="37" spans="1:15" x14ac:dyDescent="0.35">
      <c r="A37" s="4" t="s">
        <v>145</v>
      </c>
      <c r="B37" s="4" t="s">
        <v>13</v>
      </c>
      <c r="C37" s="4" t="s">
        <v>205</v>
      </c>
      <c r="D37" s="4" t="s">
        <v>146</v>
      </c>
      <c r="E37" s="10" t="s">
        <v>147</v>
      </c>
      <c r="F37" s="10" t="s">
        <v>19</v>
      </c>
      <c r="G37" s="10" t="s">
        <v>148</v>
      </c>
      <c r="H37" s="6">
        <v>875000</v>
      </c>
      <c r="I37" s="24">
        <v>2014</v>
      </c>
      <c r="J37" s="4"/>
      <c r="K37" s="4" t="s">
        <v>220</v>
      </c>
      <c r="L37" s="4" t="s">
        <v>234</v>
      </c>
      <c r="M37" s="21">
        <v>86.6</v>
      </c>
      <c r="N37" s="21" t="s">
        <v>231</v>
      </c>
      <c r="O37" s="22"/>
    </row>
    <row r="38" spans="1:15" x14ac:dyDescent="0.35">
      <c r="A38" s="4" t="s">
        <v>139</v>
      </c>
      <c r="B38" s="4" t="s">
        <v>31</v>
      </c>
      <c r="C38" s="4" t="s">
        <v>205</v>
      </c>
      <c r="D38" s="4" t="s">
        <v>140</v>
      </c>
      <c r="E38" s="10" t="s">
        <v>142</v>
      </c>
      <c r="F38" s="10" t="s">
        <v>141</v>
      </c>
      <c r="G38" s="10" t="s">
        <v>143</v>
      </c>
      <c r="H38" s="6">
        <v>2000000</v>
      </c>
      <c r="I38" s="24">
        <v>2018</v>
      </c>
      <c r="J38" s="7">
        <v>44013</v>
      </c>
      <c r="K38" s="4" t="s">
        <v>225</v>
      </c>
      <c r="L38" s="4" t="s">
        <v>234</v>
      </c>
      <c r="M38" s="21">
        <v>81.2</v>
      </c>
      <c r="N38" s="21" t="s">
        <v>231</v>
      </c>
      <c r="O38" s="22"/>
    </row>
    <row r="39" spans="1:15" x14ac:dyDescent="0.35">
      <c r="A39" s="4" t="s">
        <v>163</v>
      </c>
      <c r="B39" s="4" t="s">
        <v>30</v>
      </c>
      <c r="C39" s="4" t="s">
        <v>211</v>
      </c>
      <c r="D39" s="4" t="s">
        <v>165</v>
      </c>
      <c r="E39" s="10" t="s">
        <v>166</v>
      </c>
      <c r="F39" s="10" t="s">
        <v>168</v>
      </c>
      <c r="G39" s="10" t="s">
        <v>86</v>
      </c>
      <c r="H39" s="6">
        <v>118800</v>
      </c>
      <c r="I39" s="24">
        <v>2018</v>
      </c>
      <c r="J39" s="7">
        <v>44197</v>
      </c>
      <c r="K39" s="4" t="s">
        <v>234</v>
      </c>
      <c r="L39" s="4" t="s">
        <v>234</v>
      </c>
      <c r="M39" s="21">
        <v>77.7</v>
      </c>
      <c r="N39" s="21" t="s">
        <v>231</v>
      </c>
      <c r="O39" s="22" t="s">
        <v>241</v>
      </c>
    </row>
    <row r="40" spans="1:15" x14ac:dyDescent="0.35">
      <c r="A40" s="4" t="s">
        <v>164</v>
      </c>
      <c r="B40" s="4" t="s">
        <v>30</v>
      </c>
      <c r="C40" s="4" t="s">
        <v>211</v>
      </c>
      <c r="D40" s="4" t="s">
        <v>166</v>
      </c>
      <c r="E40" s="10" t="s">
        <v>165</v>
      </c>
      <c r="F40" s="10" t="s">
        <v>167</v>
      </c>
      <c r="G40" s="10" t="s">
        <v>86</v>
      </c>
      <c r="H40" s="6">
        <v>237600</v>
      </c>
      <c r="I40" s="24">
        <v>2018</v>
      </c>
      <c r="J40" s="7">
        <v>44197</v>
      </c>
      <c r="K40" s="4" t="s">
        <v>234</v>
      </c>
      <c r="L40" s="4" t="s">
        <v>234</v>
      </c>
      <c r="M40" s="21">
        <v>77.7</v>
      </c>
      <c r="N40" s="21" t="s">
        <v>231</v>
      </c>
      <c r="O40" s="22" t="s">
        <v>241</v>
      </c>
    </row>
    <row r="41" spans="1:15" x14ac:dyDescent="0.35">
      <c r="A41" s="4" t="s">
        <v>85</v>
      </c>
      <c r="B41" s="4" t="s">
        <v>30</v>
      </c>
      <c r="C41" s="4" t="s">
        <v>211</v>
      </c>
      <c r="D41" s="4" t="s">
        <v>169</v>
      </c>
      <c r="E41" s="10" t="s">
        <v>165</v>
      </c>
      <c r="F41" s="10" t="s">
        <v>166</v>
      </c>
      <c r="G41" s="10" t="s">
        <v>86</v>
      </c>
      <c r="H41" s="6">
        <v>237600</v>
      </c>
      <c r="I41" s="24">
        <v>2018</v>
      </c>
      <c r="J41" s="7">
        <v>44197</v>
      </c>
      <c r="K41" s="4" t="s">
        <v>234</v>
      </c>
      <c r="L41" s="4" t="s">
        <v>234</v>
      </c>
      <c r="M41" s="21">
        <v>77.7</v>
      </c>
      <c r="N41" s="21" t="s">
        <v>231</v>
      </c>
      <c r="O41" s="22" t="s">
        <v>241</v>
      </c>
    </row>
    <row r="42" spans="1:15" x14ac:dyDescent="0.35">
      <c r="A42" s="4" t="s">
        <v>34</v>
      </c>
      <c r="B42" s="4" t="s">
        <v>32</v>
      </c>
      <c r="C42" s="4" t="s">
        <v>204</v>
      </c>
      <c r="D42" s="4" t="s">
        <v>35</v>
      </c>
      <c r="E42" s="5" t="s">
        <v>37</v>
      </c>
      <c r="F42" s="5" t="s">
        <v>36</v>
      </c>
      <c r="G42" s="5" t="s">
        <v>38</v>
      </c>
      <c r="H42" s="6">
        <v>2760500</v>
      </c>
      <c r="I42" s="24">
        <v>2011</v>
      </c>
      <c r="J42" s="7">
        <v>44317</v>
      </c>
      <c r="K42" s="4" t="s">
        <v>225</v>
      </c>
      <c r="L42" s="4" t="s">
        <v>225</v>
      </c>
      <c r="M42" s="20">
        <v>72</v>
      </c>
      <c r="N42" s="20" t="s">
        <v>231</v>
      </c>
      <c r="O42" s="22" t="s">
        <v>243</v>
      </c>
    </row>
    <row r="43" spans="1:15" x14ac:dyDescent="0.35">
      <c r="A43" s="4" t="s">
        <v>7</v>
      </c>
      <c r="B43" s="4" t="s">
        <v>8</v>
      </c>
      <c r="C43" s="4" t="s">
        <v>204</v>
      </c>
      <c r="D43" s="4" t="s">
        <v>9</v>
      </c>
      <c r="E43" s="5" t="s">
        <v>9</v>
      </c>
      <c r="F43" s="5" t="s">
        <v>10</v>
      </c>
      <c r="G43" s="5" t="s">
        <v>11</v>
      </c>
      <c r="H43" s="6">
        <v>1881187.5</v>
      </c>
      <c r="I43" s="24">
        <v>2006</v>
      </c>
      <c r="J43" s="7">
        <v>44136</v>
      </c>
      <c r="K43" s="4" t="s">
        <v>225</v>
      </c>
      <c r="L43" s="4" t="s">
        <v>225</v>
      </c>
      <c r="M43" s="20">
        <v>70.8</v>
      </c>
      <c r="N43" s="20" t="s">
        <v>231</v>
      </c>
      <c r="O43" s="22" t="s">
        <v>240</v>
      </c>
    </row>
    <row r="44" spans="1:15" x14ac:dyDescent="0.35">
      <c r="A44" s="4" t="s">
        <v>150</v>
      </c>
      <c r="B44" s="4" t="s">
        <v>84</v>
      </c>
      <c r="C44" s="4" t="s">
        <v>206</v>
      </c>
      <c r="D44" s="4" t="s">
        <v>151</v>
      </c>
      <c r="E44" s="5" t="s">
        <v>153</v>
      </c>
      <c r="F44" s="5" t="s">
        <v>152</v>
      </c>
      <c r="G44" s="5" t="s">
        <v>154</v>
      </c>
      <c r="H44" s="6">
        <v>1623967</v>
      </c>
      <c r="I44" s="24">
        <v>2014</v>
      </c>
      <c r="J44" s="7">
        <v>44805</v>
      </c>
      <c r="K44" s="4" t="s">
        <v>225</v>
      </c>
      <c r="L44" s="4" t="s">
        <v>225</v>
      </c>
      <c r="M44" s="20">
        <v>66</v>
      </c>
      <c r="N44" s="20" t="s">
        <v>231</v>
      </c>
      <c r="O44" s="22" t="s">
        <v>244</v>
      </c>
    </row>
    <row r="45" spans="1:15" x14ac:dyDescent="0.35">
      <c r="A45" s="4" t="s">
        <v>144</v>
      </c>
      <c r="B45" s="4" t="s">
        <v>26</v>
      </c>
      <c r="C45" s="4" t="s">
        <v>205</v>
      </c>
      <c r="D45" s="4" t="s">
        <v>172</v>
      </c>
      <c r="E45" s="10" t="s">
        <v>165</v>
      </c>
      <c r="F45" s="10" t="s">
        <v>173</v>
      </c>
      <c r="G45" s="10" t="s">
        <v>176</v>
      </c>
      <c r="H45" s="6">
        <v>2050000</v>
      </c>
      <c r="I45" s="24">
        <v>2014</v>
      </c>
      <c r="J45" s="7">
        <v>44470</v>
      </c>
      <c r="K45" s="4" t="s">
        <v>234</v>
      </c>
      <c r="L45" s="4" t="s">
        <v>234</v>
      </c>
      <c r="M45" s="21">
        <v>57.5</v>
      </c>
      <c r="N45" s="21" t="s">
        <v>231</v>
      </c>
      <c r="O45" s="22" t="s">
        <v>245</v>
      </c>
    </row>
    <row r="46" spans="1:15" x14ac:dyDescent="0.35">
      <c r="A46" s="4" t="s">
        <v>170</v>
      </c>
      <c r="B46" s="4" t="s">
        <v>171</v>
      </c>
      <c r="C46" s="4" t="s">
        <v>205</v>
      </c>
      <c r="D46" s="4" t="s">
        <v>172</v>
      </c>
      <c r="E46" s="10" t="s">
        <v>175</v>
      </c>
      <c r="F46" s="10" t="s">
        <v>174</v>
      </c>
      <c r="G46" s="10" t="s">
        <v>176</v>
      </c>
      <c r="H46" s="6">
        <v>4150000</v>
      </c>
      <c r="I46" s="24">
        <v>2014</v>
      </c>
      <c r="J46" s="7">
        <v>44470</v>
      </c>
      <c r="K46" s="4" t="s">
        <v>234</v>
      </c>
      <c r="L46" s="4" t="s">
        <v>234</v>
      </c>
      <c r="M46" s="21">
        <v>57.5</v>
      </c>
      <c r="N46" s="21" t="s">
        <v>231</v>
      </c>
      <c r="O46" s="22" t="s">
        <v>245</v>
      </c>
    </row>
    <row r="47" spans="1:15" x14ac:dyDescent="0.35">
      <c r="A47" s="4" t="s">
        <v>149</v>
      </c>
      <c r="B47" s="4" t="s">
        <v>26</v>
      </c>
      <c r="C47" s="4" t="s">
        <v>205</v>
      </c>
      <c r="D47" s="4" t="s">
        <v>179</v>
      </c>
      <c r="E47" s="10" t="s">
        <v>182</v>
      </c>
      <c r="F47" s="10" t="s">
        <v>181</v>
      </c>
      <c r="G47" s="10" t="s">
        <v>183</v>
      </c>
      <c r="H47" s="6">
        <v>250000</v>
      </c>
      <c r="I47" s="24">
        <v>2014</v>
      </c>
      <c r="J47" s="7">
        <v>44228</v>
      </c>
      <c r="K47" s="4" t="s">
        <v>225</v>
      </c>
      <c r="L47" s="4" t="s">
        <v>225</v>
      </c>
      <c r="M47" s="21">
        <v>44</v>
      </c>
      <c r="N47" s="21" t="s">
        <v>231</v>
      </c>
      <c r="O47" s="22" t="s">
        <v>247</v>
      </c>
    </row>
    <row r="48" spans="1:15" x14ac:dyDescent="0.35">
      <c r="A48" s="4" t="s">
        <v>177</v>
      </c>
      <c r="B48" s="4" t="s">
        <v>26</v>
      </c>
      <c r="C48" s="4" t="s">
        <v>205</v>
      </c>
      <c r="D48" s="4" t="s">
        <v>178</v>
      </c>
      <c r="E48" s="10" t="s">
        <v>179</v>
      </c>
      <c r="F48" s="10" t="s">
        <v>180</v>
      </c>
      <c r="G48" s="10" t="s">
        <v>183</v>
      </c>
      <c r="H48" s="6">
        <v>250000</v>
      </c>
      <c r="I48" s="24">
        <v>2014</v>
      </c>
      <c r="J48" s="7">
        <v>44228</v>
      </c>
      <c r="K48" s="4" t="s">
        <v>225</v>
      </c>
      <c r="L48" s="4" t="s">
        <v>225</v>
      </c>
      <c r="M48" s="21">
        <v>44</v>
      </c>
      <c r="N48" s="21" t="s">
        <v>231</v>
      </c>
      <c r="O48" s="22" t="s">
        <v>247</v>
      </c>
    </row>
    <row r="49" spans="8:8" x14ac:dyDescent="0.35">
      <c r="H49" s="27"/>
    </row>
    <row r="50" spans="8:8" x14ac:dyDescent="0.35">
      <c r="H50" s="27">
        <f>SUBTOTAL(9,H3:H49)</f>
        <v>354448548.25</v>
      </c>
    </row>
    <row r="54" spans="8:8" x14ac:dyDescent="0.35">
      <c r="H54" s="61"/>
    </row>
  </sheetData>
  <autoFilter ref="A2:O49" xr:uid="{E6DC09F6-61F1-4623-A153-55EE9114E8EA}">
    <sortState xmlns:xlrd2="http://schemas.microsoft.com/office/spreadsheetml/2017/richdata2" ref="A3:O49">
      <sortCondition descending="1" ref="N3:N49"/>
      <sortCondition descending="1" ref="M3:M49"/>
    </sortState>
  </autoFilter>
  <mergeCells count="1">
    <mergeCell ref="A1:O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52C46-B820-4DE4-9B9D-F73A37103CA3}">
  <sheetPr filterMode="1">
    <tabColor rgb="FF92D050"/>
  </sheetPr>
  <dimension ref="A1:Q56"/>
  <sheetViews>
    <sheetView topLeftCell="B21" zoomScaleNormal="100" workbookViewId="0">
      <selection activeCell="G54" sqref="G54"/>
    </sheetView>
  </sheetViews>
  <sheetFormatPr defaultRowHeight="14.5" x14ac:dyDescent="0.35"/>
  <cols>
    <col min="1" max="1" width="26" customWidth="1"/>
    <col min="2" max="2" width="22.26953125" customWidth="1"/>
    <col min="3" max="3" width="22.54296875" customWidth="1"/>
    <col min="4" max="4" width="16.81640625" customWidth="1"/>
    <col min="5" max="5" width="25.81640625" customWidth="1"/>
    <col min="6" max="6" width="33.7265625" customWidth="1"/>
    <col min="7" max="7" width="22.453125" customWidth="1"/>
    <col min="8" max="8" width="68.7265625" customWidth="1"/>
    <col min="9" max="9" width="34.54296875" customWidth="1"/>
    <col min="10" max="10" width="18" customWidth="1"/>
    <col min="11" max="13" width="21.7265625" customWidth="1"/>
    <col min="14" max="14" width="24.7265625" customWidth="1"/>
    <col min="15" max="15" width="27" hidden="1" customWidth="1"/>
    <col min="16" max="16" width="34.1796875" customWidth="1"/>
    <col min="17" max="17" width="102.453125" customWidth="1"/>
  </cols>
  <sheetData>
    <row r="1" spans="1:17" ht="30.75" customHeight="1" x14ac:dyDescent="0.35">
      <c r="A1" s="147" t="s">
        <v>248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</row>
    <row r="2" spans="1:17" ht="24.75" customHeight="1" x14ac:dyDescent="0.35">
      <c r="A2" s="15" t="s">
        <v>223</v>
      </c>
      <c r="B2" s="9" t="s">
        <v>0</v>
      </c>
      <c r="C2" s="9" t="s">
        <v>1</v>
      </c>
      <c r="D2" s="9" t="s">
        <v>213</v>
      </c>
      <c r="E2" s="9" t="s">
        <v>2</v>
      </c>
      <c r="F2" s="9" t="s">
        <v>4</v>
      </c>
      <c r="G2" s="9" t="s">
        <v>3</v>
      </c>
      <c r="H2" s="9" t="s">
        <v>5</v>
      </c>
      <c r="I2" s="9" t="s">
        <v>202</v>
      </c>
      <c r="J2" s="23" t="s">
        <v>249</v>
      </c>
      <c r="K2" s="9" t="s">
        <v>212</v>
      </c>
      <c r="L2" s="9" t="s">
        <v>224</v>
      </c>
      <c r="M2" s="9" t="s">
        <v>233</v>
      </c>
      <c r="N2" s="13" t="s">
        <v>219</v>
      </c>
      <c r="O2" s="13" t="s">
        <v>226</v>
      </c>
      <c r="P2" s="13" t="s">
        <v>425</v>
      </c>
      <c r="Q2" s="13" t="s">
        <v>235</v>
      </c>
    </row>
    <row r="3" spans="1:17" hidden="1" x14ac:dyDescent="0.35">
      <c r="A3" s="14" t="s">
        <v>221</v>
      </c>
      <c r="B3" s="4" t="s">
        <v>162</v>
      </c>
      <c r="C3" s="4" t="s">
        <v>26</v>
      </c>
      <c r="D3" s="4" t="s">
        <v>205</v>
      </c>
      <c r="E3" s="4" t="s">
        <v>116</v>
      </c>
      <c r="F3" s="10" t="s">
        <v>118</v>
      </c>
      <c r="G3" s="10" t="s">
        <v>117</v>
      </c>
      <c r="H3" s="10" t="s">
        <v>119</v>
      </c>
      <c r="I3" s="6">
        <v>19011292.5</v>
      </c>
      <c r="J3" s="24">
        <v>2018</v>
      </c>
      <c r="K3" s="7">
        <v>46266</v>
      </c>
      <c r="L3" s="4" t="s">
        <v>234</v>
      </c>
      <c r="M3" s="4" t="s">
        <v>234</v>
      </c>
      <c r="N3" s="18" t="s">
        <v>220</v>
      </c>
      <c r="O3" s="18" t="s">
        <v>227</v>
      </c>
      <c r="P3" s="17" t="s">
        <v>220</v>
      </c>
      <c r="Q3" s="22" t="s">
        <v>236</v>
      </c>
    </row>
    <row r="4" spans="1:17" ht="17.25" hidden="1" customHeight="1" x14ac:dyDescent="0.35">
      <c r="A4" s="14" t="s">
        <v>221</v>
      </c>
      <c r="B4" s="4" t="s">
        <v>210</v>
      </c>
      <c r="C4" s="4" t="s">
        <v>13</v>
      </c>
      <c r="D4" s="4" t="s">
        <v>209</v>
      </c>
      <c r="E4" s="4" t="s">
        <v>207</v>
      </c>
      <c r="F4" s="10" t="s">
        <v>172</v>
      </c>
      <c r="G4" s="10" t="s">
        <v>165</v>
      </c>
      <c r="H4" s="3" t="s">
        <v>208</v>
      </c>
      <c r="I4" s="1">
        <v>1000000</v>
      </c>
      <c r="J4" s="25" t="s">
        <v>220</v>
      </c>
      <c r="K4" s="2">
        <v>44348</v>
      </c>
      <c r="L4" s="4" t="s">
        <v>220</v>
      </c>
      <c r="M4" s="4" t="s">
        <v>234</v>
      </c>
      <c r="N4" s="11" t="s">
        <v>220</v>
      </c>
      <c r="O4" s="11" t="s">
        <v>220</v>
      </c>
      <c r="P4" s="17" t="s">
        <v>220</v>
      </c>
      <c r="Q4" s="22" t="s">
        <v>237</v>
      </c>
    </row>
    <row r="5" spans="1:17" hidden="1" x14ac:dyDescent="0.35">
      <c r="A5" s="14" t="s">
        <v>222</v>
      </c>
      <c r="B5" s="4" t="s">
        <v>128</v>
      </c>
      <c r="C5" s="4" t="s">
        <v>6</v>
      </c>
      <c r="D5" s="4" t="s">
        <v>205</v>
      </c>
      <c r="E5" s="4" t="s">
        <v>129</v>
      </c>
      <c r="F5" s="5" t="s">
        <v>18</v>
      </c>
      <c r="G5" s="5" t="s">
        <v>18</v>
      </c>
      <c r="H5" s="5" t="s">
        <v>130</v>
      </c>
      <c r="I5" s="6">
        <v>350000</v>
      </c>
      <c r="J5" s="24">
        <v>2018</v>
      </c>
      <c r="K5" s="7">
        <v>44409</v>
      </c>
      <c r="L5" s="4" t="s">
        <v>234</v>
      </c>
      <c r="M5" s="4" t="s">
        <v>234</v>
      </c>
      <c r="N5" s="19" t="s">
        <v>220</v>
      </c>
      <c r="O5" s="19" t="s">
        <v>228</v>
      </c>
      <c r="P5" s="17" t="s">
        <v>220</v>
      </c>
      <c r="Q5" s="22"/>
    </row>
    <row r="6" spans="1:17" hidden="1" x14ac:dyDescent="0.35">
      <c r="A6" s="14" t="s">
        <v>222</v>
      </c>
      <c r="B6" s="4" t="s">
        <v>131</v>
      </c>
      <c r="C6" s="4" t="s">
        <v>6</v>
      </c>
      <c r="D6" s="4" t="s">
        <v>205</v>
      </c>
      <c r="E6" s="4" t="s">
        <v>132</v>
      </c>
      <c r="F6" s="5" t="s">
        <v>18</v>
      </c>
      <c r="G6" s="5" t="s">
        <v>18</v>
      </c>
      <c r="H6" s="5" t="s">
        <v>133</v>
      </c>
      <c r="I6" s="6">
        <v>450000</v>
      </c>
      <c r="J6" s="24">
        <v>2018</v>
      </c>
      <c r="K6" s="7">
        <v>44774</v>
      </c>
      <c r="L6" s="4" t="s">
        <v>234</v>
      </c>
      <c r="M6" s="4" t="s">
        <v>234</v>
      </c>
      <c r="N6" s="19" t="s">
        <v>220</v>
      </c>
      <c r="O6" s="19" t="s">
        <v>228</v>
      </c>
      <c r="P6" s="17" t="s">
        <v>220</v>
      </c>
      <c r="Q6" s="22"/>
    </row>
    <row r="7" spans="1:17" hidden="1" x14ac:dyDescent="0.35">
      <c r="A7" s="14" t="s">
        <v>222</v>
      </c>
      <c r="B7" s="4" t="s">
        <v>125</v>
      </c>
      <c r="C7" s="4" t="s">
        <v>6</v>
      </c>
      <c r="D7" s="4" t="s">
        <v>205</v>
      </c>
      <c r="E7" s="4" t="s">
        <v>126</v>
      </c>
      <c r="F7" s="5" t="s">
        <v>18</v>
      </c>
      <c r="G7" s="5" t="s">
        <v>18</v>
      </c>
      <c r="H7" s="5" t="s">
        <v>127</v>
      </c>
      <c r="I7" s="6">
        <v>200000</v>
      </c>
      <c r="J7" s="24">
        <v>2018</v>
      </c>
      <c r="K7" s="7">
        <v>44409</v>
      </c>
      <c r="L7" s="4" t="s">
        <v>234</v>
      </c>
      <c r="M7" s="4" t="s">
        <v>234</v>
      </c>
      <c r="N7" s="19" t="s">
        <v>220</v>
      </c>
      <c r="O7" s="19" t="s">
        <v>228</v>
      </c>
      <c r="P7" s="17" t="s">
        <v>220</v>
      </c>
      <c r="Q7" s="22"/>
    </row>
    <row r="8" spans="1:17" hidden="1" x14ac:dyDescent="0.35">
      <c r="A8" s="14" t="s">
        <v>222</v>
      </c>
      <c r="B8" s="4" t="s">
        <v>87</v>
      </c>
      <c r="C8" s="4" t="s">
        <v>6</v>
      </c>
      <c r="D8" s="4" t="s">
        <v>215</v>
      </c>
      <c r="E8" s="4" t="s">
        <v>88</v>
      </c>
      <c r="F8" s="5" t="s">
        <v>29</v>
      </c>
      <c r="G8" s="5" t="s">
        <v>29</v>
      </c>
      <c r="H8" s="5" t="s">
        <v>89</v>
      </c>
      <c r="I8" s="6">
        <v>375000</v>
      </c>
      <c r="J8" s="24">
        <v>2018</v>
      </c>
      <c r="K8" s="7">
        <v>44044</v>
      </c>
      <c r="L8" s="4" t="s">
        <v>234</v>
      </c>
      <c r="M8" s="4" t="s">
        <v>234</v>
      </c>
      <c r="N8" s="19" t="s">
        <v>220</v>
      </c>
      <c r="O8" s="19" t="s">
        <v>228</v>
      </c>
      <c r="P8" s="17" t="s">
        <v>220</v>
      </c>
      <c r="Q8" s="22" t="s">
        <v>239</v>
      </c>
    </row>
    <row r="9" spans="1:17" hidden="1" x14ac:dyDescent="0.35">
      <c r="A9" s="14" t="s">
        <v>222</v>
      </c>
      <c r="B9" s="4" t="s">
        <v>136</v>
      </c>
      <c r="C9" s="4" t="s">
        <v>135</v>
      </c>
      <c r="D9" s="4" t="s">
        <v>204</v>
      </c>
      <c r="E9" s="4" t="s">
        <v>137</v>
      </c>
      <c r="F9" s="5" t="s">
        <v>203</v>
      </c>
      <c r="G9" s="5"/>
      <c r="H9" s="5" t="s">
        <v>138</v>
      </c>
      <c r="I9" s="8">
        <v>5687500</v>
      </c>
      <c r="J9" s="18">
        <v>2014</v>
      </c>
      <c r="K9" s="7">
        <v>44166</v>
      </c>
      <c r="L9" s="4" t="s">
        <v>220</v>
      </c>
      <c r="M9" s="4" t="s">
        <v>234</v>
      </c>
      <c r="N9" s="19" t="s">
        <v>220</v>
      </c>
      <c r="O9" s="19" t="s">
        <v>220</v>
      </c>
      <c r="P9" s="17" t="s">
        <v>220</v>
      </c>
      <c r="Q9" s="22" t="s">
        <v>238</v>
      </c>
    </row>
    <row r="10" spans="1:17" hidden="1" x14ac:dyDescent="0.35">
      <c r="A10" s="14" t="s">
        <v>222</v>
      </c>
      <c r="B10" s="4" t="s">
        <v>90</v>
      </c>
      <c r="C10" s="4" t="s">
        <v>8</v>
      </c>
      <c r="D10" s="4" t="s">
        <v>204</v>
      </c>
      <c r="E10" s="4" t="s">
        <v>91</v>
      </c>
      <c r="F10" s="5" t="s">
        <v>29</v>
      </c>
      <c r="G10" s="5" t="s">
        <v>29</v>
      </c>
      <c r="H10" s="5" t="s">
        <v>92</v>
      </c>
      <c r="I10" s="6">
        <v>11200000</v>
      </c>
      <c r="J10" s="24">
        <v>2018</v>
      </c>
      <c r="K10" s="7">
        <v>44075</v>
      </c>
      <c r="L10" s="4" t="s">
        <v>225</v>
      </c>
      <c r="M10" s="4" t="s">
        <v>234</v>
      </c>
      <c r="N10" s="20">
        <v>97.3</v>
      </c>
      <c r="O10" s="20" t="s">
        <v>229</v>
      </c>
      <c r="P10" s="17">
        <v>1</v>
      </c>
      <c r="Q10" s="22"/>
    </row>
    <row r="11" spans="1:17" hidden="1" x14ac:dyDescent="0.35">
      <c r="A11" s="14" t="s">
        <v>222</v>
      </c>
      <c r="B11" s="4"/>
      <c r="C11" s="4" t="s">
        <v>6</v>
      </c>
      <c r="D11" s="4" t="s">
        <v>215</v>
      </c>
      <c r="E11" s="4" t="s">
        <v>200</v>
      </c>
      <c r="F11" s="5" t="s">
        <v>29</v>
      </c>
      <c r="G11" s="5" t="s">
        <v>29</v>
      </c>
      <c r="H11" s="5" t="s">
        <v>201</v>
      </c>
      <c r="I11" s="6">
        <v>498720</v>
      </c>
      <c r="J11" s="24">
        <v>2019</v>
      </c>
      <c r="K11" s="7">
        <v>44075</v>
      </c>
      <c r="L11" s="4" t="s">
        <v>234</v>
      </c>
      <c r="M11" s="4" t="s">
        <v>234</v>
      </c>
      <c r="N11" s="20">
        <v>95</v>
      </c>
      <c r="O11" s="20" t="s">
        <v>230</v>
      </c>
      <c r="P11" s="17">
        <v>2</v>
      </c>
      <c r="Q11" s="22"/>
    </row>
    <row r="12" spans="1:17" hidden="1" x14ac:dyDescent="0.35">
      <c r="A12" s="14" t="s">
        <v>222</v>
      </c>
      <c r="B12" s="4" t="s">
        <v>93</v>
      </c>
      <c r="C12" s="4" t="s">
        <v>8</v>
      </c>
      <c r="D12" s="4" t="s">
        <v>204</v>
      </c>
      <c r="E12" s="4" t="s">
        <v>94</v>
      </c>
      <c r="F12" s="5" t="s">
        <v>29</v>
      </c>
      <c r="G12" s="5" t="s">
        <v>29</v>
      </c>
      <c r="H12" s="5" t="s">
        <v>95</v>
      </c>
      <c r="I12" s="6">
        <v>1400000</v>
      </c>
      <c r="J12" s="24">
        <v>2018</v>
      </c>
      <c r="K12" s="7">
        <v>44075</v>
      </c>
      <c r="L12" s="4" t="s">
        <v>225</v>
      </c>
      <c r="M12" s="4" t="s">
        <v>234</v>
      </c>
      <c r="N12" s="20">
        <v>87.6</v>
      </c>
      <c r="O12" s="20" t="s">
        <v>229</v>
      </c>
      <c r="P12" s="17">
        <v>3</v>
      </c>
      <c r="Q12" s="22"/>
    </row>
    <row r="13" spans="1:17" hidden="1" x14ac:dyDescent="0.35">
      <c r="A13" s="14" t="s">
        <v>221</v>
      </c>
      <c r="B13" s="4" t="s">
        <v>145</v>
      </c>
      <c r="C13" s="4" t="s">
        <v>13</v>
      </c>
      <c r="D13" s="4" t="s">
        <v>205</v>
      </c>
      <c r="E13" s="4" t="s">
        <v>146</v>
      </c>
      <c r="F13" s="10" t="s">
        <v>147</v>
      </c>
      <c r="G13" s="10" t="s">
        <v>19</v>
      </c>
      <c r="H13" s="10" t="s">
        <v>148</v>
      </c>
      <c r="I13" s="6">
        <v>875000</v>
      </c>
      <c r="J13" s="24">
        <v>2014</v>
      </c>
      <c r="K13" s="4"/>
      <c r="L13" s="4" t="s">
        <v>220</v>
      </c>
      <c r="M13" s="4" t="s">
        <v>234</v>
      </c>
      <c r="N13" s="21">
        <v>86.6</v>
      </c>
      <c r="O13" s="21" t="s">
        <v>231</v>
      </c>
      <c r="P13" s="17">
        <v>4</v>
      </c>
      <c r="Q13" s="22"/>
    </row>
    <row r="14" spans="1:17" s="92" customFormat="1" x14ac:dyDescent="0.35">
      <c r="A14" s="84" t="s">
        <v>221</v>
      </c>
      <c r="B14" s="85" t="s">
        <v>20</v>
      </c>
      <c r="C14" s="85" t="s">
        <v>21</v>
      </c>
      <c r="D14" s="85" t="s">
        <v>204</v>
      </c>
      <c r="E14" s="85" t="s">
        <v>22</v>
      </c>
      <c r="F14" s="86" t="s">
        <v>24</v>
      </c>
      <c r="G14" s="86" t="s">
        <v>23</v>
      </c>
      <c r="H14" s="86" t="s">
        <v>25</v>
      </c>
      <c r="I14" s="87">
        <v>5872181.25</v>
      </c>
      <c r="J14" s="88">
        <v>2018</v>
      </c>
      <c r="K14" s="85" t="s">
        <v>214</v>
      </c>
      <c r="L14" s="85" t="s">
        <v>234</v>
      </c>
      <c r="M14" s="85" t="s">
        <v>234</v>
      </c>
      <c r="N14" s="89">
        <v>82.85</v>
      </c>
      <c r="O14" s="20" t="s">
        <v>232</v>
      </c>
      <c r="P14" s="90">
        <v>1</v>
      </c>
      <c r="Q14" s="91"/>
    </row>
    <row r="15" spans="1:17" hidden="1" x14ac:dyDescent="0.35">
      <c r="A15" s="14" t="s">
        <v>222</v>
      </c>
      <c r="B15" s="4" t="s">
        <v>96</v>
      </c>
      <c r="C15" s="4" t="s">
        <v>8</v>
      </c>
      <c r="D15" s="4" t="s">
        <v>204</v>
      </c>
      <c r="E15" s="4" t="s">
        <v>97</v>
      </c>
      <c r="F15" s="5" t="s">
        <v>29</v>
      </c>
      <c r="G15" s="5" t="s">
        <v>29</v>
      </c>
      <c r="H15" s="5" t="s">
        <v>98</v>
      </c>
      <c r="I15" s="6">
        <v>7280000</v>
      </c>
      <c r="J15" s="24">
        <v>2018</v>
      </c>
      <c r="K15" s="7">
        <v>44348</v>
      </c>
      <c r="L15" s="4" t="s">
        <v>225</v>
      </c>
      <c r="M15" s="4" t="s">
        <v>234</v>
      </c>
      <c r="N15" s="20">
        <v>81.7</v>
      </c>
      <c r="O15" s="20" t="s">
        <v>229</v>
      </c>
      <c r="P15" s="17">
        <v>6</v>
      </c>
      <c r="Q15" s="22"/>
    </row>
    <row r="16" spans="1:17" s="92" customFormat="1" x14ac:dyDescent="0.35">
      <c r="A16" s="84" t="s">
        <v>221</v>
      </c>
      <c r="B16" s="85"/>
      <c r="C16" s="85" t="s">
        <v>26</v>
      </c>
      <c r="D16" s="85" t="s">
        <v>205</v>
      </c>
      <c r="E16" s="85" t="s">
        <v>27</v>
      </c>
      <c r="F16" s="86" t="s">
        <v>19</v>
      </c>
      <c r="G16" s="86" t="s">
        <v>165</v>
      </c>
      <c r="H16" s="86" t="s">
        <v>28</v>
      </c>
      <c r="I16" s="87">
        <v>7260000</v>
      </c>
      <c r="J16" s="88">
        <v>2018</v>
      </c>
      <c r="K16" s="93">
        <v>44805</v>
      </c>
      <c r="L16" s="85" t="s">
        <v>234</v>
      </c>
      <c r="M16" s="85" t="s">
        <v>234</v>
      </c>
      <c r="N16" s="89">
        <v>81.400000000000006</v>
      </c>
      <c r="O16" s="20" t="s">
        <v>232</v>
      </c>
      <c r="P16" s="90">
        <v>2</v>
      </c>
      <c r="Q16" s="91"/>
    </row>
    <row r="17" spans="1:17" hidden="1" x14ac:dyDescent="0.35">
      <c r="A17" s="14" t="s">
        <v>221</v>
      </c>
      <c r="B17" s="4" t="s">
        <v>139</v>
      </c>
      <c r="C17" s="4" t="s">
        <v>31</v>
      </c>
      <c r="D17" s="4" t="s">
        <v>205</v>
      </c>
      <c r="E17" s="4" t="s">
        <v>140</v>
      </c>
      <c r="F17" s="10" t="s">
        <v>142</v>
      </c>
      <c r="G17" s="10" t="s">
        <v>141</v>
      </c>
      <c r="H17" s="10" t="s">
        <v>143</v>
      </c>
      <c r="I17" s="6">
        <v>2000000</v>
      </c>
      <c r="J17" s="24">
        <v>2018</v>
      </c>
      <c r="K17" s="7">
        <v>44013</v>
      </c>
      <c r="L17" s="4" t="s">
        <v>225</v>
      </c>
      <c r="M17" s="4" t="s">
        <v>234</v>
      </c>
      <c r="N17" s="21">
        <v>81.2</v>
      </c>
      <c r="O17" s="21" t="s">
        <v>231</v>
      </c>
      <c r="P17" s="17">
        <v>8</v>
      </c>
      <c r="Q17" s="22"/>
    </row>
    <row r="18" spans="1:17" hidden="1" x14ac:dyDescent="0.35">
      <c r="A18" s="14" t="s">
        <v>221</v>
      </c>
      <c r="B18" s="4" t="s">
        <v>163</v>
      </c>
      <c r="C18" s="4" t="s">
        <v>30</v>
      </c>
      <c r="D18" s="4" t="s">
        <v>211</v>
      </c>
      <c r="E18" s="4" t="s">
        <v>165</v>
      </c>
      <c r="F18" s="10" t="s">
        <v>166</v>
      </c>
      <c r="G18" s="10" t="s">
        <v>168</v>
      </c>
      <c r="H18" s="10" t="s">
        <v>86</v>
      </c>
      <c r="I18" s="6">
        <v>118800</v>
      </c>
      <c r="J18" s="24">
        <v>2018</v>
      </c>
      <c r="K18" s="7">
        <v>44197</v>
      </c>
      <c r="L18" s="4" t="s">
        <v>234</v>
      </c>
      <c r="M18" s="4" t="s">
        <v>234</v>
      </c>
      <c r="N18" s="21">
        <v>77.7</v>
      </c>
      <c r="O18" s="21" t="s">
        <v>231</v>
      </c>
      <c r="P18" s="17">
        <v>9</v>
      </c>
      <c r="Q18" s="22" t="s">
        <v>241</v>
      </c>
    </row>
    <row r="19" spans="1:17" hidden="1" x14ac:dyDescent="0.35">
      <c r="A19" s="14" t="s">
        <v>221</v>
      </c>
      <c r="B19" s="4" t="s">
        <v>164</v>
      </c>
      <c r="C19" s="4" t="s">
        <v>30</v>
      </c>
      <c r="D19" s="4" t="s">
        <v>211</v>
      </c>
      <c r="E19" s="4" t="s">
        <v>166</v>
      </c>
      <c r="F19" s="10" t="s">
        <v>165</v>
      </c>
      <c r="G19" s="10" t="s">
        <v>167</v>
      </c>
      <c r="H19" s="10" t="s">
        <v>86</v>
      </c>
      <c r="I19" s="6">
        <v>237600</v>
      </c>
      <c r="J19" s="24">
        <v>2018</v>
      </c>
      <c r="K19" s="7">
        <v>44197</v>
      </c>
      <c r="L19" s="4" t="s">
        <v>234</v>
      </c>
      <c r="M19" s="4" t="s">
        <v>234</v>
      </c>
      <c r="N19" s="21">
        <v>77.7</v>
      </c>
      <c r="O19" s="21" t="s">
        <v>231</v>
      </c>
      <c r="P19" s="17">
        <v>10</v>
      </c>
      <c r="Q19" s="22" t="s">
        <v>241</v>
      </c>
    </row>
    <row r="20" spans="1:17" hidden="1" x14ac:dyDescent="0.35">
      <c r="A20" s="14" t="s">
        <v>221</v>
      </c>
      <c r="B20" s="4" t="s">
        <v>85</v>
      </c>
      <c r="C20" s="4" t="s">
        <v>30</v>
      </c>
      <c r="D20" s="4" t="s">
        <v>211</v>
      </c>
      <c r="E20" s="4" t="s">
        <v>169</v>
      </c>
      <c r="F20" s="10" t="s">
        <v>165</v>
      </c>
      <c r="G20" s="10" t="s">
        <v>166</v>
      </c>
      <c r="H20" s="10" t="s">
        <v>86</v>
      </c>
      <c r="I20" s="6">
        <v>237600</v>
      </c>
      <c r="J20" s="24">
        <v>2018</v>
      </c>
      <c r="K20" s="7">
        <v>44197</v>
      </c>
      <c r="L20" s="4" t="s">
        <v>234</v>
      </c>
      <c r="M20" s="4" t="s">
        <v>234</v>
      </c>
      <c r="N20" s="21">
        <v>77.7</v>
      </c>
      <c r="O20" s="21" t="s">
        <v>231</v>
      </c>
      <c r="P20" s="17">
        <v>11</v>
      </c>
      <c r="Q20" s="22" t="s">
        <v>241</v>
      </c>
    </row>
    <row r="21" spans="1:17" s="92" customFormat="1" x14ac:dyDescent="0.35">
      <c r="A21" s="84" t="s">
        <v>221</v>
      </c>
      <c r="B21" s="85" t="s">
        <v>159</v>
      </c>
      <c r="C21" s="85" t="s">
        <v>13</v>
      </c>
      <c r="D21" s="85" t="s">
        <v>204</v>
      </c>
      <c r="E21" s="85" t="s">
        <v>134</v>
      </c>
      <c r="F21" s="86" t="s">
        <v>160</v>
      </c>
      <c r="G21" s="86" t="s">
        <v>156</v>
      </c>
      <c r="H21" s="86" t="s">
        <v>158</v>
      </c>
      <c r="I21" s="87">
        <v>15000000</v>
      </c>
      <c r="J21" s="88">
        <v>2019</v>
      </c>
      <c r="K21" s="93">
        <v>45413</v>
      </c>
      <c r="L21" s="85" t="s">
        <v>220</v>
      </c>
      <c r="M21" s="85" t="s">
        <v>234</v>
      </c>
      <c r="N21" s="89">
        <v>77.2</v>
      </c>
      <c r="O21" s="20" t="s">
        <v>232</v>
      </c>
      <c r="P21" s="90">
        <v>3</v>
      </c>
      <c r="Q21" s="91" t="s">
        <v>242</v>
      </c>
    </row>
    <row r="22" spans="1:17" s="92" customFormat="1" x14ac:dyDescent="0.35">
      <c r="A22" s="84" t="s">
        <v>221</v>
      </c>
      <c r="B22" s="85" t="s">
        <v>161</v>
      </c>
      <c r="C22" s="85" t="s">
        <v>13</v>
      </c>
      <c r="D22" s="85" t="s">
        <v>206</v>
      </c>
      <c r="E22" s="85" t="s">
        <v>134</v>
      </c>
      <c r="F22" s="86" t="s">
        <v>157</v>
      </c>
      <c r="G22" s="86" t="s">
        <v>155</v>
      </c>
      <c r="H22" s="86" t="s">
        <v>158</v>
      </c>
      <c r="I22" s="94">
        <v>10000000</v>
      </c>
      <c r="J22" s="95">
        <v>2019</v>
      </c>
      <c r="K22" s="93">
        <v>45413</v>
      </c>
      <c r="L22" s="85" t="s">
        <v>220</v>
      </c>
      <c r="M22" s="85" t="s">
        <v>234</v>
      </c>
      <c r="N22" s="89">
        <v>77.2</v>
      </c>
      <c r="O22" s="20" t="s">
        <v>232</v>
      </c>
      <c r="P22" s="90">
        <v>3</v>
      </c>
      <c r="Q22" s="91" t="s">
        <v>242</v>
      </c>
    </row>
    <row r="23" spans="1:17" s="92" customFormat="1" x14ac:dyDescent="0.35">
      <c r="A23" s="84" t="s">
        <v>221</v>
      </c>
      <c r="B23" s="85" t="s">
        <v>12</v>
      </c>
      <c r="C23" s="85" t="s">
        <v>13</v>
      </c>
      <c r="D23" s="85" t="s">
        <v>206</v>
      </c>
      <c r="E23" s="85" t="s">
        <v>14</v>
      </c>
      <c r="F23" s="96" t="s">
        <v>16</v>
      </c>
      <c r="G23" s="96" t="s">
        <v>15</v>
      </c>
      <c r="H23" s="96" t="s">
        <v>17</v>
      </c>
      <c r="I23" s="97">
        <v>75000000</v>
      </c>
      <c r="J23" s="88">
        <v>2019</v>
      </c>
      <c r="K23" s="93">
        <v>45139</v>
      </c>
      <c r="L23" s="85" t="s">
        <v>220</v>
      </c>
      <c r="M23" s="85" t="s">
        <v>234</v>
      </c>
      <c r="N23" s="98">
        <v>73.5</v>
      </c>
      <c r="O23" s="21" t="s">
        <v>232</v>
      </c>
      <c r="P23" s="90">
        <v>4</v>
      </c>
      <c r="Q23" s="91" t="s">
        <v>242</v>
      </c>
    </row>
    <row r="24" spans="1:17" hidden="1" x14ac:dyDescent="0.35">
      <c r="A24" s="14" t="s">
        <v>222</v>
      </c>
      <c r="B24" s="4" t="s">
        <v>34</v>
      </c>
      <c r="C24" s="4" t="s">
        <v>32</v>
      </c>
      <c r="D24" s="4" t="s">
        <v>204</v>
      </c>
      <c r="E24" s="4" t="s">
        <v>35</v>
      </c>
      <c r="F24" s="5" t="s">
        <v>37</v>
      </c>
      <c r="G24" s="5" t="s">
        <v>36</v>
      </c>
      <c r="H24" s="5" t="s">
        <v>38</v>
      </c>
      <c r="I24" s="12">
        <v>2760500</v>
      </c>
      <c r="J24" s="24">
        <v>2011</v>
      </c>
      <c r="K24" s="7">
        <v>44317</v>
      </c>
      <c r="L24" s="4" t="s">
        <v>225</v>
      </c>
      <c r="M24" s="4" t="s">
        <v>225</v>
      </c>
      <c r="N24" s="20">
        <v>72</v>
      </c>
      <c r="O24" s="20" t="s">
        <v>231</v>
      </c>
      <c r="P24" s="17">
        <v>15</v>
      </c>
      <c r="Q24" s="22" t="s">
        <v>243</v>
      </c>
    </row>
    <row r="25" spans="1:17" s="71" customFormat="1" x14ac:dyDescent="0.35">
      <c r="A25" s="62" t="s">
        <v>442</v>
      </c>
      <c r="B25" s="63" t="s">
        <v>41</v>
      </c>
      <c r="C25" s="63" t="s">
        <v>40</v>
      </c>
      <c r="D25" s="63" t="s">
        <v>206</v>
      </c>
      <c r="E25" s="63" t="s">
        <v>42</v>
      </c>
      <c r="F25" s="110" t="s">
        <v>44</v>
      </c>
      <c r="G25" s="110" t="s">
        <v>43</v>
      </c>
      <c r="H25" s="110" t="s">
        <v>45</v>
      </c>
      <c r="I25" s="65">
        <v>7875000</v>
      </c>
      <c r="J25" s="66">
        <v>2018</v>
      </c>
      <c r="K25" s="67">
        <v>44287</v>
      </c>
      <c r="L25" s="63" t="s">
        <v>225</v>
      </c>
      <c r="M25" s="63" t="s">
        <v>225</v>
      </c>
      <c r="N25" s="128">
        <v>71.099999999999994</v>
      </c>
      <c r="O25" s="21" t="s">
        <v>232</v>
      </c>
      <c r="P25" s="69">
        <v>5</v>
      </c>
      <c r="Q25" s="70"/>
    </row>
    <row r="26" spans="1:17" hidden="1" x14ac:dyDescent="0.35">
      <c r="A26" s="14" t="s">
        <v>222</v>
      </c>
      <c r="B26" s="4" t="s">
        <v>7</v>
      </c>
      <c r="C26" s="4" t="s">
        <v>8</v>
      </c>
      <c r="D26" s="4" t="s">
        <v>204</v>
      </c>
      <c r="E26" s="4" t="s">
        <v>9</v>
      </c>
      <c r="F26" s="5" t="s">
        <v>9</v>
      </c>
      <c r="G26" s="5" t="s">
        <v>10</v>
      </c>
      <c r="H26" s="5" t="s">
        <v>11</v>
      </c>
      <c r="I26" s="6">
        <v>1881187.5</v>
      </c>
      <c r="J26" s="24">
        <v>2006</v>
      </c>
      <c r="K26" s="7">
        <v>44136</v>
      </c>
      <c r="L26" s="4" t="s">
        <v>225</v>
      </c>
      <c r="M26" s="4" t="s">
        <v>225</v>
      </c>
      <c r="N26" s="20">
        <v>70.8</v>
      </c>
      <c r="O26" s="20" t="s">
        <v>231</v>
      </c>
      <c r="P26" s="17">
        <v>17</v>
      </c>
      <c r="Q26" s="22" t="s">
        <v>240</v>
      </c>
    </row>
    <row r="27" spans="1:17" s="83" customFormat="1" x14ac:dyDescent="0.35">
      <c r="A27" s="72" t="s">
        <v>222</v>
      </c>
      <c r="B27" s="73" t="s">
        <v>195</v>
      </c>
      <c r="C27" s="73" t="s">
        <v>13</v>
      </c>
      <c r="D27" s="73" t="s">
        <v>204</v>
      </c>
      <c r="E27" s="73" t="s">
        <v>196</v>
      </c>
      <c r="F27" s="74" t="s">
        <v>198</v>
      </c>
      <c r="G27" s="74" t="s">
        <v>197</v>
      </c>
      <c r="H27" s="74" t="s">
        <v>199</v>
      </c>
      <c r="I27" s="75">
        <v>5400000</v>
      </c>
      <c r="J27" s="76">
        <v>2018</v>
      </c>
      <c r="K27" s="77">
        <v>47209</v>
      </c>
      <c r="L27" s="73" t="s">
        <v>220</v>
      </c>
      <c r="M27" s="73" t="s">
        <v>234</v>
      </c>
      <c r="N27" s="78">
        <v>70.7</v>
      </c>
      <c r="O27" s="21" t="s">
        <v>232</v>
      </c>
      <c r="P27" s="81">
        <v>6</v>
      </c>
      <c r="Q27" s="82"/>
    </row>
    <row r="28" spans="1:17" hidden="1" x14ac:dyDescent="0.35">
      <c r="A28" s="14" t="s">
        <v>222</v>
      </c>
      <c r="B28" s="4" t="s">
        <v>150</v>
      </c>
      <c r="C28" s="4" t="s">
        <v>84</v>
      </c>
      <c r="D28" s="4" t="s">
        <v>206</v>
      </c>
      <c r="E28" s="4" t="s">
        <v>151</v>
      </c>
      <c r="F28" s="5" t="s">
        <v>153</v>
      </c>
      <c r="G28" s="5" t="s">
        <v>152</v>
      </c>
      <c r="H28" s="5" t="s">
        <v>154</v>
      </c>
      <c r="I28" s="6">
        <v>1623967</v>
      </c>
      <c r="J28" s="24">
        <v>2014</v>
      </c>
      <c r="K28" s="7">
        <v>44805</v>
      </c>
      <c r="L28" s="4" t="s">
        <v>225</v>
      </c>
      <c r="M28" s="4" t="s">
        <v>225</v>
      </c>
      <c r="N28" s="20">
        <v>66</v>
      </c>
      <c r="O28" s="20" t="s">
        <v>231</v>
      </c>
      <c r="P28" s="17">
        <v>19</v>
      </c>
      <c r="Q28" s="22" t="s">
        <v>244</v>
      </c>
    </row>
    <row r="29" spans="1:17" s="83" customFormat="1" x14ac:dyDescent="0.35">
      <c r="A29" s="72" t="s">
        <v>222</v>
      </c>
      <c r="B29" s="73" t="s">
        <v>46</v>
      </c>
      <c r="C29" s="73" t="s">
        <v>8</v>
      </c>
      <c r="D29" s="73" t="s">
        <v>204</v>
      </c>
      <c r="E29" s="73" t="s">
        <v>47</v>
      </c>
      <c r="F29" s="79" t="s">
        <v>49</v>
      </c>
      <c r="G29" s="79" t="s">
        <v>48</v>
      </c>
      <c r="H29" s="79" t="s">
        <v>50</v>
      </c>
      <c r="I29" s="75">
        <v>11000000</v>
      </c>
      <c r="J29" s="76">
        <v>2018</v>
      </c>
      <c r="K29" s="77">
        <v>44105</v>
      </c>
      <c r="L29" s="73" t="s">
        <v>225</v>
      </c>
      <c r="M29" s="73" t="s">
        <v>234</v>
      </c>
      <c r="N29" s="80">
        <v>62.7</v>
      </c>
      <c r="O29" s="20" t="s">
        <v>232</v>
      </c>
      <c r="P29" s="81">
        <v>7</v>
      </c>
      <c r="Q29" s="82"/>
    </row>
    <row r="30" spans="1:17" s="83" customFormat="1" x14ac:dyDescent="0.35">
      <c r="A30" s="72" t="s">
        <v>222</v>
      </c>
      <c r="B30" s="73" t="s">
        <v>51</v>
      </c>
      <c r="C30" s="73" t="s">
        <v>26</v>
      </c>
      <c r="D30" s="73" t="s">
        <v>205</v>
      </c>
      <c r="E30" s="73" t="s">
        <v>52</v>
      </c>
      <c r="F30" s="74" t="s">
        <v>54</v>
      </c>
      <c r="G30" s="74" t="s">
        <v>53</v>
      </c>
      <c r="H30" s="74" t="s">
        <v>55</v>
      </c>
      <c r="I30" s="75">
        <v>5100000</v>
      </c>
      <c r="J30" s="76">
        <v>2018</v>
      </c>
      <c r="K30" s="77">
        <v>44409</v>
      </c>
      <c r="L30" s="73" t="s">
        <v>234</v>
      </c>
      <c r="M30" s="73" t="s">
        <v>234</v>
      </c>
      <c r="N30" s="78">
        <v>62.4</v>
      </c>
      <c r="O30" s="21" t="s">
        <v>232</v>
      </c>
      <c r="P30" s="81">
        <v>8</v>
      </c>
      <c r="Q30" s="82"/>
    </row>
    <row r="31" spans="1:17" s="83" customFormat="1" x14ac:dyDescent="0.35">
      <c r="A31" s="72" t="s">
        <v>222</v>
      </c>
      <c r="B31" s="73" t="s">
        <v>120</v>
      </c>
      <c r="C31" s="73" t="s">
        <v>32</v>
      </c>
      <c r="D31" s="73" t="s">
        <v>204</v>
      </c>
      <c r="E31" s="73" t="s">
        <v>121</v>
      </c>
      <c r="F31" s="79" t="s">
        <v>123</v>
      </c>
      <c r="G31" s="79" t="s">
        <v>122</v>
      </c>
      <c r="H31" s="79" t="s">
        <v>124</v>
      </c>
      <c r="I31" s="75">
        <v>22000000</v>
      </c>
      <c r="J31" s="76">
        <v>2018</v>
      </c>
      <c r="K31" s="77">
        <v>44927</v>
      </c>
      <c r="L31" s="73" t="s">
        <v>234</v>
      </c>
      <c r="M31" s="73" t="s">
        <v>234</v>
      </c>
      <c r="N31" s="80">
        <v>62.3</v>
      </c>
      <c r="O31" s="20" t="s">
        <v>232</v>
      </c>
      <c r="P31" s="81">
        <v>9</v>
      </c>
      <c r="Q31" s="82"/>
    </row>
    <row r="32" spans="1:17" s="83" customFormat="1" x14ac:dyDescent="0.35">
      <c r="A32" s="72" t="s">
        <v>222</v>
      </c>
      <c r="B32" s="73" t="s">
        <v>56</v>
      </c>
      <c r="C32" s="73" t="s">
        <v>8</v>
      </c>
      <c r="D32" s="73" t="s">
        <v>206</v>
      </c>
      <c r="E32" s="73" t="s">
        <v>57</v>
      </c>
      <c r="F32" s="79" t="s">
        <v>59</v>
      </c>
      <c r="G32" s="79" t="s">
        <v>58</v>
      </c>
      <c r="H32" s="79" t="s">
        <v>60</v>
      </c>
      <c r="I32" s="75">
        <v>17125000</v>
      </c>
      <c r="J32" s="76">
        <v>2018</v>
      </c>
      <c r="K32" s="73">
        <v>2023</v>
      </c>
      <c r="L32" s="73" t="s">
        <v>225</v>
      </c>
      <c r="M32" s="73" t="s">
        <v>234</v>
      </c>
      <c r="N32" s="80">
        <v>61.2</v>
      </c>
      <c r="O32" s="20" t="s">
        <v>232</v>
      </c>
      <c r="P32" s="81">
        <v>10</v>
      </c>
      <c r="Q32" s="82"/>
    </row>
    <row r="33" spans="1:17" s="83" customFormat="1" x14ac:dyDescent="0.35">
      <c r="A33" s="72" t="s">
        <v>222</v>
      </c>
      <c r="B33" s="73" t="s">
        <v>61</v>
      </c>
      <c r="C33" s="73" t="s">
        <v>26</v>
      </c>
      <c r="D33" s="73" t="s">
        <v>205</v>
      </c>
      <c r="E33" s="73" t="s">
        <v>62</v>
      </c>
      <c r="F33" s="74" t="s">
        <v>64</v>
      </c>
      <c r="G33" s="74" t="s">
        <v>63</v>
      </c>
      <c r="H33" s="74" t="s">
        <v>55</v>
      </c>
      <c r="I33" s="75">
        <v>5315000</v>
      </c>
      <c r="J33" s="76">
        <v>2018</v>
      </c>
      <c r="K33" s="77">
        <v>44075</v>
      </c>
      <c r="L33" s="73" t="s">
        <v>234</v>
      </c>
      <c r="M33" s="73" t="s">
        <v>234</v>
      </c>
      <c r="N33" s="78">
        <v>60.4</v>
      </c>
      <c r="O33" s="21" t="s">
        <v>232</v>
      </c>
      <c r="P33" s="81">
        <v>11</v>
      </c>
      <c r="Q33" s="82"/>
    </row>
    <row r="34" spans="1:17" s="83" customFormat="1" x14ac:dyDescent="0.35">
      <c r="A34" s="72" t="s">
        <v>222</v>
      </c>
      <c r="B34" s="73" t="s">
        <v>83</v>
      </c>
      <c r="C34" s="73" t="s">
        <v>84</v>
      </c>
      <c r="D34" s="73" t="s">
        <v>206</v>
      </c>
      <c r="E34" s="73" t="s">
        <v>194</v>
      </c>
      <c r="F34" s="74" t="s">
        <v>192</v>
      </c>
      <c r="G34" s="74" t="s">
        <v>189</v>
      </c>
      <c r="H34" s="74" t="s">
        <v>186</v>
      </c>
      <c r="I34" s="75">
        <v>187500</v>
      </c>
      <c r="J34" s="76">
        <v>2018</v>
      </c>
      <c r="K34" s="73"/>
      <c r="L34" s="73" t="s">
        <v>225</v>
      </c>
      <c r="M34" s="73" t="s">
        <v>234</v>
      </c>
      <c r="N34" s="78">
        <v>57.8</v>
      </c>
      <c r="O34" s="21" t="s">
        <v>232</v>
      </c>
      <c r="P34" s="81">
        <v>12</v>
      </c>
      <c r="Q34" s="82"/>
    </row>
    <row r="35" spans="1:17" s="83" customFormat="1" x14ac:dyDescent="0.35">
      <c r="A35" s="72" t="s">
        <v>222</v>
      </c>
      <c r="B35" s="73" t="s">
        <v>184</v>
      </c>
      <c r="C35" s="73" t="s">
        <v>84</v>
      </c>
      <c r="D35" s="73" t="s">
        <v>206</v>
      </c>
      <c r="E35" s="73" t="s">
        <v>194</v>
      </c>
      <c r="F35" s="74" t="s">
        <v>193</v>
      </c>
      <c r="G35" s="74" t="s">
        <v>190</v>
      </c>
      <c r="H35" s="74" t="s">
        <v>187</v>
      </c>
      <c r="I35" s="75">
        <v>544000</v>
      </c>
      <c r="J35" s="76">
        <v>2018</v>
      </c>
      <c r="K35" s="77">
        <v>44136</v>
      </c>
      <c r="L35" s="73" t="s">
        <v>225</v>
      </c>
      <c r="M35" s="73" t="s">
        <v>234</v>
      </c>
      <c r="N35" s="78">
        <v>57.8</v>
      </c>
      <c r="O35" s="21" t="s">
        <v>232</v>
      </c>
      <c r="P35" s="81">
        <v>12</v>
      </c>
      <c r="Q35" s="82"/>
    </row>
    <row r="36" spans="1:17" s="83" customFormat="1" x14ac:dyDescent="0.35">
      <c r="A36" s="72" t="s">
        <v>222</v>
      </c>
      <c r="B36" s="73" t="s">
        <v>185</v>
      </c>
      <c r="C36" s="73" t="s">
        <v>84</v>
      </c>
      <c r="D36" s="73" t="s">
        <v>206</v>
      </c>
      <c r="E36" s="73" t="s">
        <v>194</v>
      </c>
      <c r="F36" s="74" t="s">
        <v>19</v>
      </c>
      <c r="G36" s="74" t="s">
        <v>191</v>
      </c>
      <c r="H36" s="74" t="s">
        <v>188</v>
      </c>
      <c r="I36" s="75">
        <v>572000</v>
      </c>
      <c r="J36" s="76">
        <v>2018</v>
      </c>
      <c r="K36" s="77">
        <v>44682</v>
      </c>
      <c r="L36" s="73" t="s">
        <v>225</v>
      </c>
      <c r="M36" s="73" t="s">
        <v>234</v>
      </c>
      <c r="N36" s="78">
        <v>57.8</v>
      </c>
      <c r="O36" s="21" t="s">
        <v>232</v>
      </c>
      <c r="P36" s="81">
        <v>12</v>
      </c>
      <c r="Q36" s="82"/>
    </row>
    <row r="37" spans="1:17" hidden="1" x14ac:dyDescent="0.35">
      <c r="A37" s="14" t="s">
        <v>221</v>
      </c>
      <c r="B37" s="4" t="s">
        <v>144</v>
      </c>
      <c r="C37" s="4" t="s">
        <v>26</v>
      </c>
      <c r="D37" s="4" t="s">
        <v>205</v>
      </c>
      <c r="E37" s="4" t="s">
        <v>172</v>
      </c>
      <c r="F37" s="10" t="s">
        <v>165</v>
      </c>
      <c r="G37" s="10" t="s">
        <v>173</v>
      </c>
      <c r="H37" s="10" t="s">
        <v>176</v>
      </c>
      <c r="I37" s="6">
        <v>2050000</v>
      </c>
      <c r="J37" s="24">
        <v>2014</v>
      </c>
      <c r="K37" s="7">
        <v>44470</v>
      </c>
      <c r="L37" s="4" t="s">
        <v>234</v>
      </c>
      <c r="M37" s="4" t="s">
        <v>234</v>
      </c>
      <c r="N37" s="21">
        <v>57.5</v>
      </c>
      <c r="O37" s="21" t="s">
        <v>231</v>
      </c>
      <c r="P37" s="17">
        <v>28</v>
      </c>
      <c r="Q37" s="22" t="s">
        <v>245</v>
      </c>
    </row>
    <row r="38" spans="1:17" hidden="1" x14ac:dyDescent="0.35">
      <c r="A38" s="14" t="s">
        <v>221</v>
      </c>
      <c r="B38" s="4" t="s">
        <v>170</v>
      </c>
      <c r="C38" s="4" t="s">
        <v>171</v>
      </c>
      <c r="D38" s="4" t="s">
        <v>205</v>
      </c>
      <c r="E38" s="4" t="s">
        <v>172</v>
      </c>
      <c r="F38" s="10" t="s">
        <v>175</v>
      </c>
      <c r="G38" s="10" t="s">
        <v>174</v>
      </c>
      <c r="H38" s="10" t="s">
        <v>176</v>
      </c>
      <c r="I38" s="6">
        <v>4150000</v>
      </c>
      <c r="J38" s="24">
        <v>2014</v>
      </c>
      <c r="K38" s="7">
        <v>44470</v>
      </c>
      <c r="L38" s="4" t="s">
        <v>234</v>
      </c>
      <c r="M38" s="4" t="s">
        <v>234</v>
      </c>
      <c r="N38" s="21">
        <v>57.5</v>
      </c>
      <c r="O38" s="21" t="s">
        <v>231</v>
      </c>
      <c r="P38" s="17">
        <v>29</v>
      </c>
      <c r="Q38" s="22" t="s">
        <v>245</v>
      </c>
    </row>
    <row r="39" spans="1:17" s="83" customFormat="1" x14ac:dyDescent="0.35">
      <c r="A39" s="72" t="s">
        <v>222</v>
      </c>
      <c r="B39" s="73" t="s">
        <v>107</v>
      </c>
      <c r="C39" s="73" t="s">
        <v>32</v>
      </c>
      <c r="D39" s="73" t="s">
        <v>204</v>
      </c>
      <c r="E39" s="73" t="s">
        <v>108</v>
      </c>
      <c r="F39" s="79" t="s">
        <v>109</v>
      </c>
      <c r="G39" s="79" t="s">
        <v>33</v>
      </c>
      <c r="H39" s="79" t="s">
        <v>110</v>
      </c>
      <c r="I39" s="75">
        <v>14671250</v>
      </c>
      <c r="J39" s="76">
        <v>2018</v>
      </c>
      <c r="K39" s="77">
        <v>44682</v>
      </c>
      <c r="L39" s="73" t="s">
        <v>234</v>
      </c>
      <c r="M39" s="73" t="s">
        <v>234</v>
      </c>
      <c r="N39" s="80">
        <v>57.4</v>
      </c>
      <c r="O39" s="20" t="s">
        <v>232</v>
      </c>
      <c r="P39" s="81">
        <v>13</v>
      </c>
      <c r="Q39" s="82"/>
    </row>
    <row r="40" spans="1:17" s="83" customFormat="1" x14ac:dyDescent="0.35">
      <c r="A40" s="72" t="s">
        <v>222</v>
      </c>
      <c r="B40" s="73" t="s">
        <v>99</v>
      </c>
      <c r="C40" s="73" t="s">
        <v>40</v>
      </c>
      <c r="D40" s="73" t="s">
        <v>206</v>
      </c>
      <c r="E40" s="73" t="s">
        <v>100</v>
      </c>
      <c r="F40" s="74" t="s">
        <v>102</v>
      </c>
      <c r="G40" s="74" t="s">
        <v>101</v>
      </c>
      <c r="H40" s="74" t="s">
        <v>103</v>
      </c>
      <c r="I40" s="75">
        <v>11375000</v>
      </c>
      <c r="J40" s="76">
        <v>2018</v>
      </c>
      <c r="K40" s="77">
        <v>44256</v>
      </c>
      <c r="L40" s="73" t="s">
        <v>225</v>
      </c>
      <c r="M40" s="73" t="s">
        <v>225</v>
      </c>
      <c r="N40" s="78">
        <v>56.3</v>
      </c>
      <c r="O40" s="21" t="s">
        <v>232</v>
      </c>
      <c r="P40" s="81">
        <v>14</v>
      </c>
      <c r="Q40" s="82"/>
    </row>
    <row r="41" spans="1:17" s="83" customFormat="1" x14ac:dyDescent="0.35">
      <c r="A41" s="72" t="s">
        <v>222</v>
      </c>
      <c r="B41" s="73" t="s">
        <v>65</v>
      </c>
      <c r="C41" s="73" t="s">
        <v>26</v>
      </c>
      <c r="D41" s="73" t="s">
        <v>205</v>
      </c>
      <c r="E41" s="73" t="s">
        <v>66</v>
      </c>
      <c r="F41" s="79" t="s">
        <v>68</v>
      </c>
      <c r="G41" s="79" t="s">
        <v>67</v>
      </c>
      <c r="H41" s="79" t="s">
        <v>69</v>
      </c>
      <c r="I41" s="75">
        <v>5222500</v>
      </c>
      <c r="J41" s="76">
        <v>2018</v>
      </c>
      <c r="K41" s="73"/>
      <c r="L41" s="73" t="s">
        <v>234</v>
      </c>
      <c r="M41" s="73" t="s">
        <v>234</v>
      </c>
      <c r="N41" s="80">
        <v>56.1</v>
      </c>
      <c r="O41" s="20" t="s">
        <v>232</v>
      </c>
      <c r="P41" s="81">
        <v>15</v>
      </c>
      <c r="Q41" s="82" t="s">
        <v>246</v>
      </c>
    </row>
    <row r="42" spans="1:17" s="83" customFormat="1" x14ac:dyDescent="0.35">
      <c r="A42" s="72" t="s">
        <v>222</v>
      </c>
      <c r="B42" s="73" t="s">
        <v>217</v>
      </c>
      <c r="C42" s="73" t="s">
        <v>8</v>
      </c>
      <c r="D42" s="73" t="s">
        <v>204</v>
      </c>
      <c r="E42" s="73" t="s">
        <v>70</v>
      </c>
      <c r="F42" s="79" t="s">
        <v>72</v>
      </c>
      <c r="G42" s="79" t="s">
        <v>71</v>
      </c>
      <c r="H42" s="79" t="s">
        <v>73</v>
      </c>
      <c r="I42" s="75">
        <v>15726250</v>
      </c>
      <c r="J42" s="76">
        <v>2018</v>
      </c>
      <c r="K42" s="77">
        <v>44440</v>
      </c>
      <c r="L42" s="73" t="s">
        <v>225</v>
      </c>
      <c r="M42" s="73" t="s">
        <v>234</v>
      </c>
      <c r="N42" s="78">
        <v>55</v>
      </c>
      <c r="O42" s="21" t="s">
        <v>232</v>
      </c>
      <c r="P42" s="81">
        <v>16</v>
      </c>
      <c r="Q42" s="82"/>
    </row>
    <row r="43" spans="1:17" s="83" customFormat="1" x14ac:dyDescent="0.35">
      <c r="A43" s="72" t="s">
        <v>222</v>
      </c>
      <c r="B43" s="73" t="s">
        <v>218</v>
      </c>
      <c r="C43" s="73" t="s">
        <v>8</v>
      </c>
      <c r="D43" s="73" t="s">
        <v>204</v>
      </c>
      <c r="E43" s="73" t="s">
        <v>74</v>
      </c>
      <c r="F43" s="79" t="s">
        <v>76</v>
      </c>
      <c r="G43" s="79" t="s">
        <v>75</v>
      </c>
      <c r="H43" s="79" t="s">
        <v>77</v>
      </c>
      <c r="I43" s="75">
        <v>14687500</v>
      </c>
      <c r="J43" s="76">
        <v>2018</v>
      </c>
      <c r="K43" s="77">
        <v>44348</v>
      </c>
      <c r="L43" s="73" t="s">
        <v>225</v>
      </c>
      <c r="M43" s="73" t="s">
        <v>234</v>
      </c>
      <c r="N43" s="78">
        <v>52.9</v>
      </c>
      <c r="O43" s="21" t="s">
        <v>232</v>
      </c>
      <c r="P43" s="81">
        <v>17</v>
      </c>
      <c r="Q43" s="82"/>
    </row>
    <row r="44" spans="1:17" s="83" customFormat="1" x14ac:dyDescent="0.35">
      <c r="A44" s="72" t="s">
        <v>222</v>
      </c>
      <c r="B44" s="73" t="s">
        <v>216</v>
      </c>
      <c r="C44" s="73" t="s">
        <v>8</v>
      </c>
      <c r="D44" s="73" t="s">
        <v>204</v>
      </c>
      <c r="E44" s="73" t="s">
        <v>104</v>
      </c>
      <c r="F44" s="79" t="s">
        <v>33</v>
      </c>
      <c r="G44" s="79" t="s">
        <v>105</v>
      </c>
      <c r="H44" s="79" t="s">
        <v>106</v>
      </c>
      <c r="I44" s="75">
        <v>14050000</v>
      </c>
      <c r="J44" s="76">
        <v>2018</v>
      </c>
      <c r="K44" s="77">
        <v>44682</v>
      </c>
      <c r="L44" s="73" t="s">
        <v>225</v>
      </c>
      <c r="M44" s="73" t="s">
        <v>234</v>
      </c>
      <c r="N44" s="78">
        <v>52.4</v>
      </c>
      <c r="O44" s="21" t="s">
        <v>232</v>
      </c>
      <c r="P44" s="81">
        <v>18</v>
      </c>
      <c r="Q44" s="82"/>
    </row>
    <row r="45" spans="1:17" s="83" customFormat="1" x14ac:dyDescent="0.35">
      <c r="A45" s="72" t="s">
        <v>222</v>
      </c>
      <c r="B45" s="73" t="s">
        <v>78</v>
      </c>
      <c r="C45" s="73" t="s">
        <v>40</v>
      </c>
      <c r="D45" s="73" t="s">
        <v>206</v>
      </c>
      <c r="E45" s="73" t="s">
        <v>79</v>
      </c>
      <c r="F45" s="74" t="s">
        <v>81</v>
      </c>
      <c r="G45" s="74" t="s">
        <v>80</v>
      </c>
      <c r="H45" s="74" t="s">
        <v>82</v>
      </c>
      <c r="I45" s="75">
        <v>15312500</v>
      </c>
      <c r="J45" s="76">
        <v>2018</v>
      </c>
      <c r="K45" s="77">
        <v>44105</v>
      </c>
      <c r="L45" s="73" t="s">
        <v>225</v>
      </c>
      <c r="M45" s="73" t="s">
        <v>225</v>
      </c>
      <c r="N45" s="78">
        <v>51</v>
      </c>
      <c r="O45" s="21" t="s">
        <v>232</v>
      </c>
      <c r="P45" s="81">
        <v>19</v>
      </c>
      <c r="Q45" s="82"/>
    </row>
    <row r="46" spans="1:17" s="83" customFormat="1" x14ac:dyDescent="0.35">
      <c r="A46" s="72" t="s">
        <v>222</v>
      </c>
      <c r="B46" s="73" t="s">
        <v>111</v>
      </c>
      <c r="C46" s="73" t="s">
        <v>39</v>
      </c>
      <c r="D46" s="73" t="s">
        <v>206</v>
      </c>
      <c r="E46" s="73" t="s">
        <v>112</v>
      </c>
      <c r="F46" s="74" t="s">
        <v>114</v>
      </c>
      <c r="G46" s="74" t="s">
        <v>113</v>
      </c>
      <c r="H46" s="74" t="s">
        <v>115</v>
      </c>
      <c r="I46" s="75">
        <v>12403200</v>
      </c>
      <c r="J46" s="76">
        <v>2018</v>
      </c>
      <c r="K46" s="77">
        <v>44287</v>
      </c>
      <c r="L46" s="73" t="s">
        <v>225</v>
      </c>
      <c r="M46" s="73" t="s">
        <v>234</v>
      </c>
      <c r="N46" s="78">
        <v>49.6</v>
      </c>
      <c r="O46" s="21" t="s">
        <v>232</v>
      </c>
      <c r="P46" s="81">
        <v>20</v>
      </c>
      <c r="Q46" s="82"/>
    </row>
    <row r="47" spans="1:17" s="83" customFormat="1" x14ac:dyDescent="0.35">
      <c r="A47" s="72" t="s">
        <v>222</v>
      </c>
      <c r="B47" s="73" t="s">
        <v>149</v>
      </c>
      <c r="C47" s="73" t="s">
        <v>26</v>
      </c>
      <c r="D47" s="73" t="s">
        <v>205</v>
      </c>
      <c r="E47" s="73" t="s">
        <v>179</v>
      </c>
      <c r="F47" s="74" t="s">
        <v>182</v>
      </c>
      <c r="G47" s="74" t="s">
        <v>181</v>
      </c>
      <c r="H47" s="74" t="s">
        <v>183</v>
      </c>
      <c r="I47" s="75">
        <v>250000</v>
      </c>
      <c r="J47" s="76">
        <v>2014</v>
      </c>
      <c r="K47" s="77">
        <v>44228</v>
      </c>
      <c r="L47" s="73" t="s">
        <v>225</v>
      </c>
      <c r="M47" s="73" t="s">
        <v>225</v>
      </c>
      <c r="N47" s="78">
        <v>44</v>
      </c>
      <c r="O47" s="21" t="s">
        <v>232</v>
      </c>
      <c r="P47" s="81">
        <v>21</v>
      </c>
      <c r="Q47" s="82" t="s">
        <v>247</v>
      </c>
    </row>
    <row r="48" spans="1:17" s="83" customFormat="1" x14ac:dyDescent="0.35">
      <c r="A48" s="72" t="s">
        <v>222</v>
      </c>
      <c r="B48" s="73" t="s">
        <v>177</v>
      </c>
      <c r="C48" s="73" t="s">
        <v>26</v>
      </c>
      <c r="D48" s="73" t="s">
        <v>205</v>
      </c>
      <c r="E48" s="73" t="s">
        <v>178</v>
      </c>
      <c r="F48" s="74" t="s">
        <v>179</v>
      </c>
      <c r="G48" s="74" t="s">
        <v>180</v>
      </c>
      <c r="H48" s="74" t="s">
        <v>183</v>
      </c>
      <c r="I48" s="75">
        <v>250000</v>
      </c>
      <c r="J48" s="76">
        <v>2014</v>
      </c>
      <c r="K48" s="77">
        <v>44228</v>
      </c>
      <c r="L48" s="73" t="s">
        <v>225</v>
      </c>
      <c r="M48" s="73" t="s">
        <v>225</v>
      </c>
      <c r="N48" s="78">
        <v>44</v>
      </c>
      <c r="O48" s="21" t="s">
        <v>232</v>
      </c>
      <c r="P48" s="81">
        <v>21</v>
      </c>
      <c r="Q48" s="82" t="s">
        <v>247</v>
      </c>
    </row>
    <row r="49" spans="8:10" x14ac:dyDescent="0.35">
      <c r="H49" s="99" t="s">
        <v>426</v>
      </c>
      <c r="I49" s="27">
        <f>SUBTOTAL(9,I3:I48)</f>
        <v>292198881.25</v>
      </c>
    </row>
    <row r="51" spans="8:10" x14ac:dyDescent="0.35">
      <c r="H51" s="106" t="s">
        <v>444</v>
      </c>
      <c r="I51" s="107">
        <f>'Category 7 - Totals'!$C$2</f>
        <v>171291437.29970026</v>
      </c>
    </row>
    <row r="52" spans="8:10" x14ac:dyDescent="0.35">
      <c r="H52" s="101" t="s">
        <v>428</v>
      </c>
      <c r="I52" s="109">
        <v>99737.3</v>
      </c>
      <c r="J52" s="129"/>
    </row>
    <row r="53" spans="8:10" x14ac:dyDescent="0.35">
      <c r="H53" s="101" t="s">
        <v>442</v>
      </c>
      <c r="I53" s="109">
        <v>7775262.7000000002</v>
      </c>
      <c r="J53" s="129"/>
    </row>
    <row r="54" spans="8:10" x14ac:dyDescent="0.35">
      <c r="H54" s="102" t="s">
        <v>429</v>
      </c>
      <c r="I54" s="103">
        <f>SUBTOTAL(9,I27:I48)</f>
        <v>171191700</v>
      </c>
    </row>
    <row r="55" spans="8:10" x14ac:dyDescent="0.35">
      <c r="H55" s="104" t="s">
        <v>430</v>
      </c>
      <c r="I55" s="105">
        <f>SUBTOTAL(9,I14:I23)</f>
        <v>113132181.25</v>
      </c>
    </row>
    <row r="56" spans="8:10" x14ac:dyDescent="0.35">
      <c r="H56" s="144" t="s">
        <v>447</v>
      </c>
      <c r="I56" s="145">
        <f>'Category 7 - Totals'!$E$2</f>
        <v>120907443.95029974</v>
      </c>
    </row>
  </sheetData>
  <autoFilter ref="A2:Q48" xr:uid="{E6DC09F6-61F1-4623-A153-55EE9114E8EA}">
    <filterColumn colId="14">
      <filters>
        <filter val="Roadway"/>
      </filters>
    </filterColumn>
    <sortState xmlns:xlrd2="http://schemas.microsoft.com/office/spreadsheetml/2017/richdata2" ref="A14:Q48">
      <sortCondition descending="1" ref="N2:N48"/>
    </sortState>
  </autoFilter>
  <mergeCells count="1">
    <mergeCell ref="A1:Q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89439-E5EA-4F21-98EB-828303EA47AC}">
  <sheetPr filterMode="1">
    <tabColor rgb="FF92D050"/>
  </sheetPr>
  <dimension ref="A1:Q55"/>
  <sheetViews>
    <sheetView zoomScale="90" zoomScaleNormal="90" workbookViewId="0">
      <selection activeCell="E53" sqref="E53"/>
    </sheetView>
  </sheetViews>
  <sheetFormatPr defaultRowHeight="14.5" x14ac:dyDescent="0.35"/>
  <cols>
    <col min="1" max="1" width="29.1796875" customWidth="1"/>
    <col min="2" max="2" width="22.26953125" customWidth="1"/>
    <col min="3" max="3" width="22.54296875" customWidth="1"/>
    <col min="4" max="4" width="16.81640625" customWidth="1"/>
    <col min="5" max="5" width="42" customWidth="1"/>
    <col min="6" max="6" width="14.7265625" customWidth="1"/>
    <col min="7" max="7" width="13.26953125" customWidth="1"/>
    <col min="8" max="8" width="68.7265625" customWidth="1"/>
    <col min="9" max="9" width="35" customWidth="1"/>
    <col min="10" max="10" width="23.81640625" customWidth="1"/>
    <col min="11" max="11" width="21.7265625" customWidth="1"/>
    <col min="12" max="12" width="15.1796875" customWidth="1"/>
    <col min="13" max="13" width="13.7265625" customWidth="1"/>
    <col min="14" max="14" width="24.7265625" customWidth="1"/>
    <col min="15" max="15" width="38.81640625" customWidth="1"/>
    <col min="16" max="16" width="34.1796875" customWidth="1"/>
    <col min="17" max="17" width="102.453125" customWidth="1"/>
  </cols>
  <sheetData>
    <row r="1" spans="1:17" ht="30.75" customHeight="1" x14ac:dyDescent="0.35">
      <c r="A1" s="147" t="s">
        <v>248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</row>
    <row r="2" spans="1:17" ht="24.75" customHeight="1" x14ac:dyDescent="0.35">
      <c r="A2" s="15" t="s">
        <v>223</v>
      </c>
      <c r="B2" s="9" t="s">
        <v>0</v>
      </c>
      <c r="C2" s="9" t="s">
        <v>1</v>
      </c>
      <c r="D2" s="9" t="s">
        <v>213</v>
      </c>
      <c r="E2" s="9" t="s">
        <v>2</v>
      </c>
      <c r="F2" s="9" t="s">
        <v>4</v>
      </c>
      <c r="G2" s="9" t="s">
        <v>3</v>
      </c>
      <c r="H2" s="9" t="s">
        <v>5</v>
      </c>
      <c r="I2" s="9" t="s">
        <v>202</v>
      </c>
      <c r="J2" s="23" t="s">
        <v>249</v>
      </c>
      <c r="K2" s="9" t="s">
        <v>212</v>
      </c>
      <c r="L2" s="9" t="s">
        <v>224</v>
      </c>
      <c r="M2" s="9" t="s">
        <v>233</v>
      </c>
      <c r="N2" s="13" t="s">
        <v>219</v>
      </c>
      <c r="O2" s="13" t="s">
        <v>226</v>
      </c>
      <c r="P2" s="13" t="s">
        <v>250</v>
      </c>
      <c r="Q2" s="13" t="s">
        <v>235</v>
      </c>
    </row>
    <row r="3" spans="1:17" hidden="1" x14ac:dyDescent="0.35">
      <c r="A3" s="14" t="s">
        <v>221</v>
      </c>
      <c r="B3" s="4" t="s">
        <v>162</v>
      </c>
      <c r="C3" s="4" t="s">
        <v>26</v>
      </c>
      <c r="D3" s="4" t="s">
        <v>205</v>
      </c>
      <c r="E3" s="4" t="s">
        <v>116</v>
      </c>
      <c r="F3" s="10" t="s">
        <v>118</v>
      </c>
      <c r="G3" s="10" t="s">
        <v>117</v>
      </c>
      <c r="H3" s="10" t="s">
        <v>119</v>
      </c>
      <c r="I3" s="6">
        <v>19011292.5</v>
      </c>
      <c r="J3" s="24">
        <v>2018</v>
      </c>
      <c r="K3" s="7">
        <v>46266</v>
      </c>
      <c r="L3" s="4" t="s">
        <v>234</v>
      </c>
      <c r="M3" s="4" t="s">
        <v>234</v>
      </c>
      <c r="N3" s="18" t="s">
        <v>220</v>
      </c>
      <c r="O3" s="18" t="s">
        <v>227</v>
      </c>
      <c r="P3" s="17" t="s">
        <v>220</v>
      </c>
      <c r="Q3" s="22" t="s">
        <v>236</v>
      </c>
    </row>
    <row r="4" spans="1:17" ht="17.25" hidden="1" customHeight="1" x14ac:dyDescent="0.35">
      <c r="A4" s="14" t="s">
        <v>221</v>
      </c>
      <c r="B4" s="4" t="s">
        <v>210</v>
      </c>
      <c r="C4" s="4" t="s">
        <v>13</v>
      </c>
      <c r="D4" s="4" t="s">
        <v>209</v>
      </c>
      <c r="E4" s="4" t="s">
        <v>207</v>
      </c>
      <c r="F4" s="10" t="s">
        <v>172</v>
      </c>
      <c r="G4" s="10" t="s">
        <v>165</v>
      </c>
      <c r="H4" s="3" t="s">
        <v>208</v>
      </c>
      <c r="I4" s="1">
        <v>1000000</v>
      </c>
      <c r="J4" s="25" t="s">
        <v>220</v>
      </c>
      <c r="K4" s="2">
        <v>44348</v>
      </c>
      <c r="L4" s="4" t="s">
        <v>220</v>
      </c>
      <c r="M4" s="4" t="s">
        <v>234</v>
      </c>
      <c r="N4" s="11" t="s">
        <v>220</v>
      </c>
      <c r="O4" s="11" t="s">
        <v>220</v>
      </c>
      <c r="P4" s="17" t="s">
        <v>220</v>
      </c>
      <c r="Q4" s="22" t="s">
        <v>237</v>
      </c>
    </row>
    <row r="5" spans="1:17" hidden="1" x14ac:dyDescent="0.35">
      <c r="A5" s="14" t="s">
        <v>222</v>
      </c>
      <c r="B5" s="4" t="s">
        <v>128</v>
      </c>
      <c r="C5" s="4" t="s">
        <v>6</v>
      </c>
      <c r="D5" s="4" t="s">
        <v>205</v>
      </c>
      <c r="E5" s="4" t="s">
        <v>129</v>
      </c>
      <c r="F5" s="5" t="s">
        <v>18</v>
      </c>
      <c r="G5" s="5" t="s">
        <v>18</v>
      </c>
      <c r="H5" s="5" t="s">
        <v>130</v>
      </c>
      <c r="I5" s="6">
        <v>350000</v>
      </c>
      <c r="J5" s="24">
        <v>2018</v>
      </c>
      <c r="K5" s="7">
        <v>44409</v>
      </c>
      <c r="L5" s="4" t="s">
        <v>234</v>
      </c>
      <c r="M5" s="4" t="s">
        <v>234</v>
      </c>
      <c r="N5" s="19" t="s">
        <v>220</v>
      </c>
      <c r="O5" s="19" t="s">
        <v>228</v>
      </c>
      <c r="P5" s="17" t="s">
        <v>220</v>
      </c>
      <c r="Q5" s="22"/>
    </row>
    <row r="6" spans="1:17" hidden="1" x14ac:dyDescent="0.35">
      <c r="A6" s="14" t="s">
        <v>222</v>
      </c>
      <c r="B6" s="4" t="s">
        <v>131</v>
      </c>
      <c r="C6" s="4" t="s">
        <v>6</v>
      </c>
      <c r="D6" s="4" t="s">
        <v>205</v>
      </c>
      <c r="E6" s="4" t="s">
        <v>132</v>
      </c>
      <c r="F6" s="5" t="s">
        <v>18</v>
      </c>
      <c r="G6" s="5" t="s">
        <v>18</v>
      </c>
      <c r="H6" s="5" t="s">
        <v>133</v>
      </c>
      <c r="I6" s="6">
        <v>450000</v>
      </c>
      <c r="J6" s="24">
        <v>2018</v>
      </c>
      <c r="K6" s="7">
        <v>44774</v>
      </c>
      <c r="L6" s="4" t="s">
        <v>234</v>
      </c>
      <c r="M6" s="4" t="s">
        <v>234</v>
      </c>
      <c r="N6" s="19" t="s">
        <v>220</v>
      </c>
      <c r="O6" s="19" t="s">
        <v>228</v>
      </c>
      <c r="P6" s="17" t="s">
        <v>220</v>
      </c>
      <c r="Q6" s="22"/>
    </row>
    <row r="7" spans="1:17" hidden="1" x14ac:dyDescent="0.35">
      <c r="A7" s="14" t="s">
        <v>222</v>
      </c>
      <c r="B7" s="4" t="s">
        <v>125</v>
      </c>
      <c r="C7" s="4" t="s">
        <v>6</v>
      </c>
      <c r="D7" s="4" t="s">
        <v>205</v>
      </c>
      <c r="E7" s="4" t="s">
        <v>126</v>
      </c>
      <c r="F7" s="5" t="s">
        <v>18</v>
      </c>
      <c r="G7" s="5" t="s">
        <v>18</v>
      </c>
      <c r="H7" s="5" t="s">
        <v>127</v>
      </c>
      <c r="I7" s="6">
        <v>200000</v>
      </c>
      <c r="J7" s="24">
        <v>2018</v>
      </c>
      <c r="K7" s="7">
        <v>44409</v>
      </c>
      <c r="L7" s="4" t="s">
        <v>234</v>
      </c>
      <c r="M7" s="4" t="s">
        <v>234</v>
      </c>
      <c r="N7" s="19" t="s">
        <v>220</v>
      </c>
      <c r="O7" s="19" t="s">
        <v>228</v>
      </c>
      <c r="P7" s="17" t="s">
        <v>220</v>
      </c>
      <c r="Q7" s="22"/>
    </row>
    <row r="8" spans="1:17" hidden="1" x14ac:dyDescent="0.35">
      <c r="A8" s="14" t="s">
        <v>222</v>
      </c>
      <c r="B8" s="4" t="s">
        <v>87</v>
      </c>
      <c r="C8" s="4" t="s">
        <v>6</v>
      </c>
      <c r="D8" s="4" t="s">
        <v>215</v>
      </c>
      <c r="E8" s="4" t="s">
        <v>88</v>
      </c>
      <c r="F8" s="5" t="s">
        <v>29</v>
      </c>
      <c r="G8" s="5" t="s">
        <v>29</v>
      </c>
      <c r="H8" s="5" t="s">
        <v>89</v>
      </c>
      <c r="I8" s="6">
        <v>375000</v>
      </c>
      <c r="J8" s="24">
        <v>2018</v>
      </c>
      <c r="K8" s="7">
        <v>44044</v>
      </c>
      <c r="L8" s="4" t="s">
        <v>234</v>
      </c>
      <c r="M8" s="4" t="s">
        <v>234</v>
      </c>
      <c r="N8" s="19" t="s">
        <v>220</v>
      </c>
      <c r="O8" s="19" t="s">
        <v>228</v>
      </c>
      <c r="P8" s="17" t="s">
        <v>220</v>
      </c>
      <c r="Q8" s="22" t="s">
        <v>239</v>
      </c>
    </row>
    <row r="9" spans="1:17" hidden="1" x14ac:dyDescent="0.35">
      <c r="A9" s="14" t="s">
        <v>222</v>
      </c>
      <c r="B9" s="4" t="s">
        <v>136</v>
      </c>
      <c r="C9" s="4" t="s">
        <v>135</v>
      </c>
      <c r="D9" s="4" t="s">
        <v>204</v>
      </c>
      <c r="E9" s="4" t="s">
        <v>137</v>
      </c>
      <c r="F9" s="5" t="s">
        <v>203</v>
      </c>
      <c r="G9" s="5"/>
      <c r="H9" s="5" t="s">
        <v>138</v>
      </c>
      <c r="I9" s="8">
        <v>5687500</v>
      </c>
      <c r="J9" s="18">
        <v>2014</v>
      </c>
      <c r="K9" s="7">
        <v>44166</v>
      </c>
      <c r="L9" s="4" t="s">
        <v>220</v>
      </c>
      <c r="M9" s="4" t="s">
        <v>234</v>
      </c>
      <c r="N9" s="19" t="s">
        <v>220</v>
      </c>
      <c r="O9" s="19" t="s">
        <v>220</v>
      </c>
      <c r="P9" s="17" t="s">
        <v>220</v>
      </c>
      <c r="Q9" s="22" t="s">
        <v>238</v>
      </c>
    </row>
    <row r="10" spans="1:17" s="71" customFormat="1" x14ac:dyDescent="0.35">
      <c r="A10" s="62" t="s">
        <v>442</v>
      </c>
      <c r="B10" s="63" t="s">
        <v>90</v>
      </c>
      <c r="C10" s="63" t="s">
        <v>8</v>
      </c>
      <c r="D10" s="63" t="s">
        <v>204</v>
      </c>
      <c r="E10" s="63" t="s">
        <v>91</v>
      </c>
      <c r="F10" s="64" t="s">
        <v>29</v>
      </c>
      <c r="G10" s="64" t="s">
        <v>29</v>
      </c>
      <c r="H10" s="64" t="s">
        <v>92</v>
      </c>
      <c r="I10" s="65">
        <v>11200000</v>
      </c>
      <c r="J10" s="66">
        <v>2018</v>
      </c>
      <c r="K10" s="67">
        <v>44075</v>
      </c>
      <c r="L10" s="63" t="s">
        <v>225</v>
      </c>
      <c r="M10" s="63" t="s">
        <v>234</v>
      </c>
      <c r="N10" s="68">
        <v>97.3</v>
      </c>
      <c r="O10" s="68" t="s">
        <v>229</v>
      </c>
      <c r="P10" s="69">
        <v>1</v>
      </c>
      <c r="Q10" s="70"/>
    </row>
    <row r="11" spans="1:17" hidden="1" x14ac:dyDescent="0.35">
      <c r="A11" s="14" t="s">
        <v>222</v>
      </c>
      <c r="B11" s="4"/>
      <c r="C11" s="4" t="s">
        <v>6</v>
      </c>
      <c r="D11" s="4" t="s">
        <v>215</v>
      </c>
      <c r="E11" s="4" t="s">
        <v>200</v>
      </c>
      <c r="F11" s="5" t="s">
        <v>29</v>
      </c>
      <c r="G11" s="5" t="s">
        <v>29</v>
      </c>
      <c r="H11" s="5" t="s">
        <v>201</v>
      </c>
      <c r="I11" s="6">
        <v>498720</v>
      </c>
      <c r="J11" s="24">
        <v>2019</v>
      </c>
      <c r="K11" s="7">
        <v>44075</v>
      </c>
      <c r="L11" s="4" t="s">
        <v>234</v>
      </c>
      <c r="M11" s="4" t="s">
        <v>234</v>
      </c>
      <c r="N11" s="20">
        <v>95</v>
      </c>
      <c r="O11" s="20" t="s">
        <v>230</v>
      </c>
      <c r="P11" s="17">
        <v>2</v>
      </c>
      <c r="Q11" s="22"/>
    </row>
    <row r="12" spans="1:17" s="83" customFormat="1" x14ac:dyDescent="0.35">
      <c r="A12" s="72" t="s">
        <v>222</v>
      </c>
      <c r="B12" s="73" t="s">
        <v>93</v>
      </c>
      <c r="C12" s="73" t="s">
        <v>8</v>
      </c>
      <c r="D12" s="73" t="s">
        <v>204</v>
      </c>
      <c r="E12" s="73" t="s">
        <v>94</v>
      </c>
      <c r="F12" s="79" t="s">
        <v>29</v>
      </c>
      <c r="G12" s="79" t="s">
        <v>29</v>
      </c>
      <c r="H12" s="79" t="s">
        <v>95</v>
      </c>
      <c r="I12" s="75">
        <v>1400000</v>
      </c>
      <c r="J12" s="76">
        <v>2018</v>
      </c>
      <c r="K12" s="77">
        <v>44075</v>
      </c>
      <c r="L12" s="73" t="s">
        <v>225</v>
      </c>
      <c r="M12" s="73" t="s">
        <v>234</v>
      </c>
      <c r="N12" s="80">
        <v>87.6</v>
      </c>
      <c r="O12" s="80" t="s">
        <v>229</v>
      </c>
      <c r="P12" s="81">
        <v>2</v>
      </c>
      <c r="Q12" s="82"/>
    </row>
    <row r="13" spans="1:17" hidden="1" x14ac:dyDescent="0.35">
      <c r="A13" s="14" t="s">
        <v>221</v>
      </c>
      <c r="B13" s="4" t="s">
        <v>145</v>
      </c>
      <c r="C13" s="4" t="s">
        <v>13</v>
      </c>
      <c r="D13" s="4" t="s">
        <v>205</v>
      </c>
      <c r="E13" s="4" t="s">
        <v>146</v>
      </c>
      <c r="F13" s="10" t="s">
        <v>147</v>
      </c>
      <c r="G13" s="10" t="s">
        <v>19</v>
      </c>
      <c r="H13" s="10" t="s">
        <v>148</v>
      </c>
      <c r="I13" s="6">
        <v>875000</v>
      </c>
      <c r="J13" s="24">
        <v>2014</v>
      </c>
      <c r="K13" s="4"/>
      <c r="L13" s="4" t="s">
        <v>220</v>
      </c>
      <c r="M13" s="4" t="s">
        <v>234</v>
      </c>
      <c r="N13" s="21">
        <v>86.6</v>
      </c>
      <c r="O13" s="21" t="s">
        <v>231</v>
      </c>
      <c r="P13" s="17">
        <v>4</v>
      </c>
      <c r="Q13" s="22"/>
    </row>
    <row r="14" spans="1:17" hidden="1" x14ac:dyDescent="0.35">
      <c r="A14" s="14" t="s">
        <v>222</v>
      </c>
      <c r="B14" s="4" t="s">
        <v>20</v>
      </c>
      <c r="C14" s="4" t="s">
        <v>21</v>
      </c>
      <c r="D14" s="4" t="s">
        <v>204</v>
      </c>
      <c r="E14" s="4" t="s">
        <v>22</v>
      </c>
      <c r="F14" s="5" t="s">
        <v>24</v>
      </c>
      <c r="G14" s="5" t="s">
        <v>23</v>
      </c>
      <c r="H14" s="5" t="s">
        <v>25</v>
      </c>
      <c r="I14" s="6">
        <v>5872181.25</v>
      </c>
      <c r="J14" s="24">
        <v>2018</v>
      </c>
      <c r="K14" s="4" t="s">
        <v>214</v>
      </c>
      <c r="L14" s="4" t="s">
        <v>234</v>
      </c>
      <c r="M14" s="4" t="s">
        <v>234</v>
      </c>
      <c r="N14" s="20">
        <v>82.85</v>
      </c>
      <c r="O14" s="20" t="s">
        <v>232</v>
      </c>
      <c r="P14" s="17">
        <v>5</v>
      </c>
      <c r="Q14" s="22"/>
    </row>
    <row r="15" spans="1:17" s="83" customFormat="1" x14ac:dyDescent="0.35">
      <c r="A15" s="72" t="s">
        <v>222</v>
      </c>
      <c r="B15" s="73" t="s">
        <v>96</v>
      </c>
      <c r="C15" s="73" t="s">
        <v>8</v>
      </c>
      <c r="D15" s="73" t="s">
        <v>204</v>
      </c>
      <c r="E15" s="73" t="s">
        <v>97</v>
      </c>
      <c r="F15" s="79" t="s">
        <v>29</v>
      </c>
      <c r="G15" s="79" t="s">
        <v>29</v>
      </c>
      <c r="H15" s="79" t="s">
        <v>98</v>
      </c>
      <c r="I15" s="75">
        <v>7280000</v>
      </c>
      <c r="J15" s="76">
        <v>2018</v>
      </c>
      <c r="K15" s="77">
        <v>44348</v>
      </c>
      <c r="L15" s="73" t="s">
        <v>225</v>
      </c>
      <c r="M15" s="73" t="s">
        <v>234</v>
      </c>
      <c r="N15" s="80">
        <v>81.7</v>
      </c>
      <c r="O15" s="80" t="s">
        <v>229</v>
      </c>
      <c r="P15" s="81">
        <v>3</v>
      </c>
      <c r="Q15" s="82"/>
    </row>
    <row r="16" spans="1:17" hidden="1" x14ac:dyDescent="0.35">
      <c r="A16" s="14" t="s">
        <v>222</v>
      </c>
      <c r="B16" s="4"/>
      <c r="C16" s="4" t="s">
        <v>26</v>
      </c>
      <c r="D16" s="4" t="s">
        <v>205</v>
      </c>
      <c r="E16" s="4" t="s">
        <v>27</v>
      </c>
      <c r="F16" s="5" t="s">
        <v>19</v>
      </c>
      <c r="G16" s="5" t="s">
        <v>165</v>
      </c>
      <c r="H16" s="5" t="s">
        <v>28</v>
      </c>
      <c r="I16" s="6">
        <v>7260000</v>
      </c>
      <c r="J16" s="24">
        <v>2018</v>
      </c>
      <c r="K16" s="7">
        <v>44805</v>
      </c>
      <c r="L16" s="4" t="s">
        <v>234</v>
      </c>
      <c r="M16" s="4" t="s">
        <v>234</v>
      </c>
      <c r="N16" s="20">
        <v>81.400000000000006</v>
      </c>
      <c r="O16" s="20" t="s">
        <v>232</v>
      </c>
      <c r="P16" s="17">
        <v>7</v>
      </c>
      <c r="Q16" s="22"/>
    </row>
    <row r="17" spans="1:17" hidden="1" x14ac:dyDescent="0.35">
      <c r="A17" s="14" t="s">
        <v>221</v>
      </c>
      <c r="B17" s="4" t="s">
        <v>139</v>
      </c>
      <c r="C17" s="4" t="s">
        <v>31</v>
      </c>
      <c r="D17" s="4" t="s">
        <v>205</v>
      </c>
      <c r="E17" s="4" t="s">
        <v>140</v>
      </c>
      <c r="F17" s="10" t="s">
        <v>142</v>
      </c>
      <c r="G17" s="10" t="s">
        <v>141</v>
      </c>
      <c r="H17" s="10" t="s">
        <v>143</v>
      </c>
      <c r="I17" s="6">
        <v>2000000</v>
      </c>
      <c r="J17" s="24">
        <v>2018</v>
      </c>
      <c r="K17" s="7">
        <v>44013</v>
      </c>
      <c r="L17" s="4" t="s">
        <v>225</v>
      </c>
      <c r="M17" s="4" t="s">
        <v>234</v>
      </c>
      <c r="N17" s="21">
        <v>81.2</v>
      </c>
      <c r="O17" s="21" t="s">
        <v>231</v>
      </c>
      <c r="P17" s="17">
        <v>8</v>
      </c>
      <c r="Q17" s="22"/>
    </row>
    <row r="18" spans="1:17" hidden="1" x14ac:dyDescent="0.35">
      <c r="A18" s="14" t="s">
        <v>221</v>
      </c>
      <c r="B18" s="4" t="s">
        <v>163</v>
      </c>
      <c r="C18" s="4" t="s">
        <v>30</v>
      </c>
      <c r="D18" s="4" t="s">
        <v>211</v>
      </c>
      <c r="E18" s="4" t="s">
        <v>165</v>
      </c>
      <c r="F18" s="10" t="s">
        <v>166</v>
      </c>
      <c r="G18" s="10" t="s">
        <v>168</v>
      </c>
      <c r="H18" s="10" t="s">
        <v>86</v>
      </c>
      <c r="I18" s="6">
        <v>118800</v>
      </c>
      <c r="J18" s="24">
        <v>2018</v>
      </c>
      <c r="K18" s="7">
        <v>44197</v>
      </c>
      <c r="L18" s="4" t="s">
        <v>234</v>
      </c>
      <c r="M18" s="4" t="s">
        <v>234</v>
      </c>
      <c r="N18" s="21">
        <v>77.7</v>
      </c>
      <c r="O18" s="21" t="s">
        <v>231</v>
      </c>
      <c r="P18" s="17">
        <v>9</v>
      </c>
      <c r="Q18" s="22" t="s">
        <v>241</v>
      </c>
    </row>
    <row r="19" spans="1:17" hidden="1" x14ac:dyDescent="0.35">
      <c r="A19" s="14" t="s">
        <v>221</v>
      </c>
      <c r="B19" s="4" t="s">
        <v>164</v>
      </c>
      <c r="C19" s="4" t="s">
        <v>30</v>
      </c>
      <c r="D19" s="4" t="s">
        <v>211</v>
      </c>
      <c r="E19" s="4" t="s">
        <v>166</v>
      </c>
      <c r="F19" s="10" t="s">
        <v>165</v>
      </c>
      <c r="G19" s="10" t="s">
        <v>167</v>
      </c>
      <c r="H19" s="10" t="s">
        <v>86</v>
      </c>
      <c r="I19" s="6">
        <v>237600</v>
      </c>
      <c r="J19" s="24">
        <v>2018</v>
      </c>
      <c r="K19" s="7">
        <v>44197</v>
      </c>
      <c r="L19" s="4" t="s">
        <v>234</v>
      </c>
      <c r="M19" s="4" t="s">
        <v>234</v>
      </c>
      <c r="N19" s="21">
        <v>77.7</v>
      </c>
      <c r="O19" s="21" t="s">
        <v>231</v>
      </c>
      <c r="P19" s="17">
        <v>10</v>
      </c>
      <c r="Q19" s="22" t="s">
        <v>241</v>
      </c>
    </row>
    <row r="20" spans="1:17" hidden="1" x14ac:dyDescent="0.35">
      <c r="A20" s="14" t="s">
        <v>221</v>
      </c>
      <c r="B20" s="4" t="s">
        <v>85</v>
      </c>
      <c r="C20" s="4" t="s">
        <v>30</v>
      </c>
      <c r="D20" s="4" t="s">
        <v>211</v>
      </c>
      <c r="E20" s="4" t="s">
        <v>169</v>
      </c>
      <c r="F20" s="10" t="s">
        <v>165</v>
      </c>
      <c r="G20" s="10" t="s">
        <v>166</v>
      </c>
      <c r="H20" s="10" t="s">
        <v>86</v>
      </c>
      <c r="I20" s="6">
        <v>237600</v>
      </c>
      <c r="J20" s="24">
        <v>2018</v>
      </c>
      <c r="K20" s="7">
        <v>44197</v>
      </c>
      <c r="L20" s="4" t="s">
        <v>234</v>
      </c>
      <c r="M20" s="4" t="s">
        <v>234</v>
      </c>
      <c r="N20" s="21">
        <v>77.7</v>
      </c>
      <c r="O20" s="21" t="s">
        <v>231</v>
      </c>
      <c r="P20" s="17">
        <v>11</v>
      </c>
      <c r="Q20" s="22" t="s">
        <v>241</v>
      </c>
    </row>
    <row r="21" spans="1:17" hidden="1" x14ac:dyDescent="0.35">
      <c r="A21" s="14" t="s">
        <v>222</v>
      </c>
      <c r="B21" s="4" t="s">
        <v>159</v>
      </c>
      <c r="C21" s="4" t="s">
        <v>13</v>
      </c>
      <c r="D21" s="4" t="s">
        <v>204</v>
      </c>
      <c r="E21" s="4" t="s">
        <v>134</v>
      </c>
      <c r="F21" s="5" t="s">
        <v>160</v>
      </c>
      <c r="G21" s="5" t="s">
        <v>156</v>
      </c>
      <c r="H21" s="5" t="s">
        <v>158</v>
      </c>
      <c r="I21" s="6">
        <v>15000000</v>
      </c>
      <c r="J21" s="24">
        <v>2019</v>
      </c>
      <c r="K21" s="7">
        <v>45413</v>
      </c>
      <c r="L21" s="4" t="s">
        <v>220</v>
      </c>
      <c r="M21" s="4" t="s">
        <v>234</v>
      </c>
      <c r="N21" s="20">
        <v>77.2</v>
      </c>
      <c r="O21" s="20" t="s">
        <v>232</v>
      </c>
      <c r="P21" s="17">
        <v>12</v>
      </c>
      <c r="Q21" s="22" t="s">
        <v>242</v>
      </c>
    </row>
    <row r="22" spans="1:17" hidden="1" x14ac:dyDescent="0.35">
      <c r="A22" s="14" t="s">
        <v>222</v>
      </c>
      <c r="B22" s="4" t="s">
        <v>161</v>
      </c>
      <c r="C22" s="4" t="s">
        <v>13</v>
      </c>
      <c r="D22" s="4" t="s">
        <v>206</v>
      </c>
      <c r="E22" s="4" t="s">
        <v>134</v>
      </c>
      <c r="F22" s="5" t="s">
        <v>157</v>
      </c>
      <c r="G22" s="5" t="s">
        <v>155</v>
      </c>
      <c r="H22" s="5" t="s">
        <v>158</v>
      </c>
      <c r="I22" s="16">
        <v>10000000</v>
      </c>
      <c r="J22" s="18">
        <v>2019</v>
      </c>
      <c r="K22" s="7">
        <v>45413</v>
      </c>
      <c r="L22" s="4" t="s">
        <v>220</v>
      </c>
      <c r="M22" s="4" t="s">
        <v>234</v>
      </c>
      <c r="N22" s="20">
        <v>77.2</v>
      </c>
      <c r="O22" s="20" t="s">
        <v>232</v>
      </c>
      <c r="P22" s="17">
        <v>13</v>
      </c>
      <c r="Q22" s="22" t="s">
        <v>242</v>
      </c>
    </row>
    <row r="23" spans="1:17" hidden="1" x14ac:dyDescent="0.35">
      <c r="A23" s="14" t="s">
        <v>221</v>
      </c>
      <c r="B23" s="4" t="s">
        <v>12</v>
      </c>
      <c r="C23" s="4" t="s">
        <v>13</v>
      </c>
      <c r="D23" s="4" t="s">
        <v>206</v>
      </c>
      <c r="E23" s="4" t="s">
        <v>14</v>
      </c>
      <c r="F23" s="10" t="s">
        <v>16</v>
      </c>
      <c r="G23" s="10" t="s">
        <v>15</v>
      </c>
      <c r="H23" s="10" t="s">
        <v>17</v>
      </c>
      <c r="I23" s="12">
        <v>75000000</v>
      </c>
      <c r="J23" s="24">
        <v>2019</v>
      </c>
      <c r="K23" s="7">
        <v>45139</v>
      </c>
      <c r="L23" s="4" t="s">
        <v>220</v>
      </c>
      <c r="M23" s="4" t="s">
        <v>234</v>
      </c>
      <c r="N23" s="21">
        <v>73.5</v>
      </c>
      <c r="O23" s="21" t="s">
        <v>232</v>
      </c>
      <c r="P23" s="17">
        <v>14</v>
      </c>
      <c r="Q23" s="22" t="s">
        <v>242</v>
      </c>
    </row>
    <row r="24" spans="1:17" hidden="1" x14ac:dyDescent="0.35">
      <c r="A24" s="14" t="s">
        <v>222</v>
      </c>
      <c r="B24" s="4" t="s">
        <v>34</v>
      </c>
      <c r="C24" s="4" t="s">
        <v>32</v>
      </c>
      <c r="D24" s="4" t="s">
        <v>204</v>
      </c>
      <c r="E24" s="4" t="s">
        <v>35</v>
      </c>
      <c r="F24" s="5" t="s">
        <v>37</v>
      </c>
      <c r="G24" s="5" t="s">
        <v>36</v>
      </c>
      <c r="H24" s="5" t="s">
        <v>38</v>
      </c>
      <c r="I24" s="12">
        <v>2760500</v>
      </c>
      <c r="J24" s="24">
        <v>2011</v>
      </c>
      <c r="K24" s="7">
        <v>44317</v>
      </c>
      <c r="L24" s="4" t="s">
        <v>225</v>
      </c>
      <c r="M24" s="4" t="s">
        <v>225</v>
      </c>
      <c r="N24" s="20">
        <v>72</v>
      </c>
      <c r="O24" s="20" t="s">
        <v>231</v>
      </c>
      <c r="P24" s="17">
        <v>15</v>
      </c>
      <c r="Q24" s="22" t="s">
        <v>243</v>
      </c>
    </row>
    <row r="25" spans="1:17" hidden="1" x14ac:dyDescent="0.35">
      <c r="A25" s="14" t="s">
        <v>221</v>
      </c>
      <c r="B25" s="4" t="s">
        <v>41</v>
      </c>
      <c r="C25" s="4" t="s">
        <v>40</v>
      </c>
      <c r="D25" s="4" t="s">
        <v>206</v>
      </c>
      <c r="E25" s="4" t="s">
        <v>42</v>
      </c>
      <c r="F25" s="10" t="s">
        <v>44</v>
      </c>
      <c r="G25" s="10" t="s">
        <v>43</v>
      </c>
      <c r="H25" s="10" t="s">
        <v>45</v>
      </c>
      <c r="I25" s="6">
        <v>7875000</v>
      </c>
      <c r="J25" s="24">
        <v>2018</v>
      </c>
      <c r="K25" s="7">
        <v>44287</v>
      </c>
      <c r="L25" s="4" t="s">
        <v>225</v>
      </c>
      <c r="M25" s="4" t="s">
        <v>225</v>
      </c>
      <c r="N25" s="21">
        <v>71.099999999999994</v>
      </c>
      <c r="O25" s="21" t="s">
        <v>232</v>
      </c>
      <c r="P25" s="17">
        <v>16</v>
      </c>
      <c r="Q25" s="22"/>
    </row>
    <row r="26" spans="1:17" hidden="1" x14ac:dyDescent="0.35">
      <c r="A26" s="14" t="s">
        <v>222</v>
      </c>
      <c r="B26" s="4" t="s">
        <v>7</v>
      </c>
      <c r="C26" s="4" t="s">
        <v>8</v>
      </c>
      <c r="D26" s="4" t="s">
        <v>204</v>
      </c>
      <c r="E26" s="4" t="s">
        <v>9</v>
      </c>
      <c r="F26" s="5" t="s">
        <v>9</v>
      </c>
      <c r="G26" s="5" t="s">
        <v>10</v>
      </c>
      <c r="H26" s="5" t="s">
        <v>11</v>
      </c>
      <c r="I26" s="6">
        <v>1881187.5</v>
      </c>
      <c r="J26" s="24">
        <v>2006</v>
      </c>
      <c r="K26" s="7">
        <v>44136</v>
      </c>
      <c r="L26" s="4" t="s">
        <v>225</v>
      </c>
      <c r="M26" s="4" t="s">
        <v>225</v>
      </c>
      <c r="N26" s="20">
        <v>70.8</v>
      </c>
      <c r="O26" s="20" t="s">
        <v>231</v>
      </c>
      <c r="P26" s="17">
        <v>17</v>
      </c>
      <c r="Q26" s="22" t="s">
        <v>240</v>
      </c>
    </row>
    <row r="27" spans="1:17" hidden="1" x14ac:dyDescent="0.35">
      <c r="A27" s="14" t="s">
        <v>221</v>
      </c>
      <c r="B27" s="4" t="s">
        <v>195</v>
      </c>
      <c r="C27" s="4" t="s">
        <v>13</v>
      </c>
      <c r="D27" s="4" t="s">
        <v>204</v>
      </c>
      <c r="E27" s="4" t="s">
        <v>196</v>
      </c>
      <c r="F27" s="10" t="s">
        <v>198</v>
      </c>
      <c r="G27" s="10" t="s">
        <v>197</v>
      </c>
      <c r="H27" s="10" t="s">
        <v>199</v>
      </c>
      <c r="I27" s="6">
        <v>5400000</v>
      </c>
      <c r="J27" s="24">
        <v>2018</v>
      </c>
      <c r="K27" s="7">
        <v>47209</v>
      </c>
      <c r="L27" s="4" t="s">
        <v>220</v>
      </c>
      <c r="M27" s="4" t="s">
        <v>234</v>
      </c>
      <c r="N27" s="21">
        <v>70.7</v>
      </c>
      <c r="O27" s="21" t="s">
        <v>232</v>
      </c>
      <c r="P27" s="17">
        <v>18</v>
      </c>
      <c r="Q27" s="22"/>
    </row>
    <row r="28" spans="1:17" hidden="1" x14ac:dyDescent="0.35">
      <c r="A28" s="14" t="s">
        <v>222</v>
      </c>
      <c r="B28" s="4" t="s">
        <v>150</v>
      </c>
      <c r="C28" s="4" t="s">
        <v>84</v>
      </c>
      <c r="D28" s="4" t="s">
        <v>206</v>
      </c>
      <c r="E28" s="4" t="s">
        <v>151</v>
      </c>
      <c r="F28" s="5" t="s">
        <v>153</v>
      </c>
      <c r="G28" s="5" t="s">
        <v>152</v>
      </c>
      <c r="H28" s="5" t="s">
        <v>154</v>
      </c>
      <c r="I28" s="6">
        <v>1623967</v>
      </c>
      <c r="J28" s="24">
        <v>2014</v>
      </c>
      <c r="K28" s="7">
        <v>44805</v>
      </c>
      <c r="L28" s="4" t="s">
        <v>225</v>
      </c>
      <c r="M28" s="4" t="s">
        <v>225</v>
      </c>
      <c r="N28" s="20">
        <v>66</v>
      </c>
      <c r="O28" s="20" t="s">
        <v>231</v>
      </c>
      <c r="P28" s="17">
        <v>19</v>
      </c>
      <c r="Q28" s="22" t="s">
        <v>244</v>
      </c>
    </row>
    <row r="29" spans="1:17" hidden="1" x14ac:dyDescent="0.35">
      <c r="A29" s="14" t="s">
        <v>221</v>
      </c>
      <c r="B29" s="4" t="s">
        <v>51</v>
      </c>
      <c r="C29" s="4" t="s">
        <v>26</v>
      </c>
      <c r="D29" s="4" t="s">
        <v>205</v>
      </c>
      <c r="E29" s="4" t="s">
        <v>52</v>
      </c>
      <c r="F29" s="10" t="s">
        <v>54</v>
      </c>
      <c r="G29" s="10" t="s">
        <v>53</v>
      </c>
      <c r="H29" s="10" t="s">
        <v>55</v>
      </c>
      <c r="I29" s="6">
        <v>5100000</v>
      </c>
      <c r="J29" s="24">
        <v>2018</v>
      </c>
      <c r="K29" s="7">
        <v>44409</v>
      </c>
      <c r="L29" s="4" t="s">
        <v>234</v>
      </c>
      <c r="M29" s="4" t="s">
        <v>234</v>
      </c>
      <c r="N29" s="21">
        <v>62.7</v>
      </c>
      <c r="O29" s="21" t="s">
        <v>232</v>
      </c>
      <c r="P29" s="17">
        <v>20</v>
      </c>
      <c r="Q29" s="22"/>
    </row>
    <row r="30" spans="1:17" hidden="1" x14ac:dyDescent="0.35">
      <c r="A30" s="14" t="s">
        <v>222</v>
      </c>
      <c r="B30" s="4" t="s">
        <v>46</v>
      </c>
      <c r="C30" s="4" t="s">
        <v>8</v>
      </c>
      <c r="D30" s="4" t="s">
        <v>204</v>
      </c>
      <c r="E30" s="4" t="s">
        <v>47</v>
      </c>
      <c r="F30" s="5" t="s">
        <v>49</v>
      </c>
      <c r="G30" s="5" t="s">
        <v>48</v>
      </c>
      <c r="H30" s="5" t="s">
        <v>50</v>
      </c>
      <c r="I30" s="6">
        <v>11000000</v>
      </c>
      <c r="J30" s="24">
        <v>2018</v>
      </c>
      <c r="K30" s="7">
        <v>44105</v>
      </c>
      <c r="L30" s="4" t="s">
        <v>225</v>
      </c>
      <c r="M30" s="4" t="s">
        <v>234</v>
      </c>
      <c r="N30" s="20">
        <v>62.7</v>
      </c>
      <c r="O30" s="20" t="s">
        <v>232</v>
      </c>
      <c r="P30" s="17">
        <v>21</v>
      </c>
      <c r="Q30" s="22"/>
    </row>
    <row r="31" spans="1:17" hidden="1" x14ac:dyDescent="0.35">
      <c r="A31" s="14" t="s">
        <v>222</v>
      </c>
      <c r="B31" s="4" t="s">
        <v>120</v>
      </c>
      <c r="C31" s="4" t="s">
        <v>32</v>
      </c>
      <c r="D31" s="4" t="s">
        <v>204</v>
      </c>
      <c r="E31" s="4" t="s">
        <v>121</v>
      </c>
      <c r="F31" s="5" t="s">
        <v>123</v>
      </c>
      <c r="G31" s="5" t="s">
        <v>122</v>
      </c>
      <c r="H31" s="5" t="s">
        <v>124</v>
      </c>
      <c r="I31" s="6">
        <v>22000000</v>
      </c>
      <c r="J31" s="24">
        <v>2018</v>
      </c>
      <c r="K31" s="7">
        <v>44927</v>
      </c>
      <c r="L31" s="4" t="s">
        <v>234</v>
      </c>
      <c r="M31" s="4" t="s">
        <v>234</v>
      </c>
      <c r="N31" s="20">
        <v>62.3</v>
      </c>
      <c r="O31" s="20" t="s">
        <v>232</v>
      </c>
      <c r="P31" s="17">
        <v>22</v>
      </c>
      <c r="Q31" s="22"/>
    </row>
    <row r="32" spans="1:17" hidden="1" x14ac:dyDescent="0.35">
      <c r="A32" s="14" t="s">
        <v>222</v>
      </c>
      <c r="B32" s="4" t="s">
        <v>56</v>
      </c>
      <c r="C32" s="4" t="s">
        <v>8</v>
      </c>
      <c r="D32" s="4" t="s">
        <v>206</v>
      </c>
      <c r="E32" s="4" t="s">
        <v>57</v>
      </c>
      <c r="F32" s="5" t="s">
        <v>59</v>
      </c>
      <c r="G32" s="5" t="s">
        <v>58</v>
      </c>
      <c r="H32" s="5" t="s">
        <v>60</v>
      </c>
      <c r="I32" s="6">
        <v>17125000</v>
      </c>
      <c r="J32" s="24">
        <v>2018</v>
      </c>
      <c r="K32" s="4">
        <v>2023</v>
      </c>
      <c r="L32" s="4" t="s">
        <v>225</v>
      </c>
      <c r="M32" s="4" t="s">
        <v>234</v>
      </c>
      <c r="N32" s="20">
        <v>61.2</v>
      </c>
      <c r="O32" s="20" t="s">
        <v>232</v>
      </c>
      <c r="P32" s="17">
        <v>23</v>
      </c>
      <c r="Q32" s="22"/>
    </row>
    <row r="33" spans="1:17" hidden="1" x14ac:dyDescent="0.35">
      <c r="A33" s="14" t="s">
        <v>221</v>
      </c>
      <c r="B33" s="4" t="s">
        <v>61</v>
      </c>
      <c r="C33" s="4" t="s">
        <v>26</v>
      </c>
      <c r="D33" s="4" t="s">
        <v>205</v>
      </c>
      <c r="E33" s="4" t="s">
        <v>62</v>
      </c>
      <c r="F33" s="10" t="s">
        <v>64</v>
      </c>
      <c r="G33" s="10" t="s">
        <v>63</v>
      </c>
      <c r="H33" s="10" t="s">
        <v>55</v>
      </c>
      <c r="I33" s="6">
        <v>5315000</v>
      </c>
      <c r="J33" s="24">
        <v>2018</v>
      </c>
      <c r="K33" s="7">
        <v>44075</v>
      </c>
      <c r="L33" s="4" t="s">
        <v>234</v>
      </c>
      <c r="M33" s="4" t="s">
        <v>234</v>
      </c>
      <c r="N33" s="21">
        <v>60.4</v>
      </c>
      <c r="O33" s="21" t="s">
        <v>232</v>
      </c>
      <c r="P33" s="17">
        <v>24</v>
      </c>
      <c r="Q33" s="22"/>
    </row>
    <row r="34" spans="1:17" hidden="1" x14ac:dyDescent="0.35">
      <c r="A34" s="14" t="s">
        <v>221</v>
      </c>
      <c r="B34" s="4" t="s">
        <v>83</v>
      </c>
      <c r="C34" s="4" t="s">
        <v>84</v>
      </c>
      <c r="D34" s="4" t="s">
        <v>206</v>
      </c>
      <c r="E34" s="4" t="s">
        <v>194</v>
      </c>
      <c r="F34" s="10" t="s">
        <v>192</v>
      </c>
      <c r="G34" s="10" t="s">
        <v>189</v>
      </c>
      <c r="H34" s="10" t="s">
        <v>186</v>
      </c>
      <c r="I34" s="6">
        <v>187500</v>
      </c>
      <c r="J34" s="24">
        <v>2018</v>
      </c>
      <c r="K34" s="4"/>
      <c r="L34" s="4" t="s">
        <v>225</v>
      </c>
      <c r="M34" s="4" t="s">
        <v>234</v>
      </c>
      <c r="N34" s="21">
        <v>57.8</v>
      </c>
      <c r="O34" s="21" t="s">
        <v>232</v>
      </c>
      <c r="P34" s="17">
        <v>25</v>
      </c>
      <c r="Q34" s="22"/>
    </row>
    <row r="35" spans="1:17" hidden="1" x14ac:dyDescent="0.35">
      <c r="A35" s="14" t="s">
        <v>221</v>
      </c>
      <c r="B35" s="4" t="s">
        <v>184</v>
      </c>
      <c r="C35" s="4" t="s">
        <v>84</v>
      </c>
      <c r="D35" s="4" t="s">
        <v>206</v>
      </c>
      <c r="E35" s="4" t="s">
        <v>194</v>
      </c>
      <c r="F35" s="10" t="s">
        <v>193</v>
      </c>
      <c r="G35" s="10" t="s">
        <v>190</v>
      </c>
      <c r="H35" s="10" t="s">
        <v>187</v>
      </c>
      <c r="I35" s="6">
        <v>544000</v>
      </c>
      <c r="J35" s="24">
        <v>2018</v>
      </c>
      <c r="K35" s="7">
        <v>44136</v>
      </c>
      <c r="L35" s="4" t="s">
        <v>225</v>
      </c>
      <c r="M35" s="4" t="s">
        <v>234</v>
      </c>
      <c r="N35" s="21">
        <v>57.8</v>
      </c>
      <c r="O35" s="21" t="s">
        <v>232</v>
      </c>
      <c r="P35" s="17">
        <v>26</v>
      </c>
      <c r="Q35" s="22"/>
    </row>
    <row r="36" spans="1:17" hidden="1" x14ac:dyDescent="0.35">
      <c r="A36" s="14" t="s">
        <v>221</v>
      </c>
      <c r="B36" s="4" t="s">
        <v>185</v>
      </c>
      <c r="C36" s="4" t="s">
        <v>84</v>
      </c>
      <c r="D36" s="4" t="s">
        <v>206</v>
      </c>
      <c r="E36" s="4" t="s">
        <v>194</v>
      </c>
      <c r="F36" s="10" t="s">
        <v>19</v>
      </c>
      <c r="G36" s="10" t="s">
        <v>191</v>
      </c>
      <c r="H36" s="10" t="s">
        <v>188</v>
      </c>
      <c r="I36" s="6">
        <v>572000</v>
      </c>
      <c r="J36" s="24">
        <v>2018</v>
      </c>
      <c r="K36" s="7">
        <v>44682</v>
      </c>
      <c r="L36" s="4" t="s">
        <v>225</v>
      </c>
      <c r="M36" s="4" t="s">
        <v>234</v>
      </c>
      <c r="N36" s="21">
        <v>57.8</v>
      </c>
      <c r="O36" s="21" t="s">
        <v>232</v>
      </c>
      <c r="P36" s="17">
        <v>27</v>
      </c>
      <c r="Q36" s="22"/>
    </row>
    <row r="37" spans="1:17" hidden="1" x14ac:dyDescent="0.35">
      <c r="A37" s="14" t="s">
        <v>221</v>
      </c>
      <c r="B37" s="4" t="s">
        <v>144</v>
      </c>
      <c r="C37" s="4" t="s">
        <v>26</v>
      </c>
      <c r="D37" s="4" t="s">
        <v>205</v>
      </c>
      <c r="E37" s="4" t="s">
        <v>172</v>
      </c>
      <c r="F37" s="10" t="s">
        <v>165</v>
      </c>
      <c r="G37" s="10" t="s">
        <v>173</v>
      </c>
      <c r="H37" s="10" t="s">
        <v>176</v>
      </c>
      <c r="I37" s="6">
        <v>2050000</v>
      </c>
      <c r="J37" s="24">
        <v>2014</v>
      </c>
      <c r="K37" s="7">
        <v>44470</v>
      </c>
      <c r="L37" s="4" t="s">
        <v>234</v>
      </c>
      <c r="M37" s="4" t="s">
        <v>234</v>
      </c>
      <c r="N37" s="21">
        <v>57.5</v>
      </c>
      <c r="O37" s="21" t="s">
        <v>231</v>
      </c>
      <c r="P37" s="17">
        <v>28</v>
      </c>
      <c r="Q37" s="22" t="s">
        <v>245</v>
      </c>
    </row>
    <row r="38" spans="1:17" hidden="1" x14ac:dyDescent="0.35">
      <c r="A38" s="14" t="s">
        <v>221</v>
      </c>
      <c r="B38" s="4" t="s">
        <v>170</v>
      </c>
      <c r="C38" s="4" t="s">
        <v>171</v>
      </c>
      <c r="D38" s="4" t="s">
        <v>205</v>
      </c>
      <c r="E38" s="4" t="s">
        <v>172</v>
      </c>
      <c r="F38" s="10" t="s">
        <v>175</v>
      </c>
      <c r="G38" s="10" t="s">
        <v>174</v>
      </c>
      <c r="H38" s="10" t="s">
        <v>176</v>
      </c>
      <c r="I38" s="6">
        <v>4150000</v>
      </c>
      <c r="J38" s="24">
        <v>2014</v>
      </c>
      <c r="K38" s="7">
        <v>44470</v>
      </c>
      <c r="L38" s="4" t="s">
        <v>234</v>
      </c>
      <c r="M38" s="4" t="s">
        <v>234</v>
      </c>
      <c r="N38" s="21">
        <v>57.5</v>
      </c>
      <c r="O38" s="21" t="s">
        <v>231</v>
      </c>
      <c r="P38" s="17">
        <v>29</v>
      </c>
      <c r="Q38" s="22" t="s">
        <v>245</v>
      </c>
    </row>
    <row r="39" spans="1:17" hidden="1" x14ac:dyDescent="0.35">
      <c r="A39" s="14" t="s">
        <v>222</v>
      </c>
      <c r="B39" s="4" t="s">
        <v>107</v>
      </c>
      <c r="C39" s="4" t="s">
        <v>32</v>
      </c>
      <c r="D39" s="4" t="s">
        <v>204</v>
      </c>
      <c r="E39" s="4" t="s">
        <v>108</v>
      </c>
      <c r="F39" s="5" t="s">
        <v>109</v>
      </c>
      <c r="G39" s="5" t="s">
        <v>33</v>
      </c>
      <c r="H39" s="5" t="s">
        <v>110</v>
      </c>
      <c r="I39" s="6">
        <v>14671250</v>
      </c>
      <c r="J39" s="24">
        <v>2018</v>
      </c>
      <c r="K39" s="7">
        <v>44682</v>
      </c>
      <c r="L39" s="4" t="s">
        <v>234</v>
      </c>
      <c r="M39" s="4" t="s">
        <v>234</v>
      </c>
      <c r="N39" s="20">
        <v>57.4</v>
      </c>
      <c r="O39" s="20" t="s">
        <v>232</v>
      </c>
      <c r="P39" s="17">
        <v>30</v>
      </c>
      <c r="Q39" s="22"/>
    </row>
    <row r="40" spans="1:17" hidden="1" x14ac:dyDescent="0.35">
      <c r="A40" s="14" t="s">
        <v>221</v>
      </c>
      <c r="B40" s="4" t="s">
        <v>99</v>
      </c>
      <c r="C40" s="4" t="s">
        <v>40</v>
      </c>
      <c r="D40" s="4" t="s">
        <v>206</v>
      </c>
      <c r="E40" s="4" t="s">
        <v>100</v>
      </c>
      <c r="F40" s="10" t="s">
        <v>102</v>
      </c>
      <c r="G40" s="10" t="s">
        <v>101</v>
      </c>
      <c r="H40" s="10" t="s">
        <v>103</v>
      </c>
      <c r="I40" s="6">
        <v>11375000</v>
      </c>
      <c r="J40" s="24">
        <v>2018</v>
      </c>
      <c r="K40" s="7">
        <v>44256</v>
      </c>
      <c r="L40" s="4" t="s">
        <v>225</v>
      </c>
      <c r="M40" s="4" t="s">
        <v>225</v>
      </c>
      <c r="N40" s="21">
        <v>56.3</v>
      </c>
      <c r="O40" s="21" t="s">
        <v>232</v>
      </c>
      <c r="P40" s="17">
        <v>31</v>
      </c>
      <c r="Q40" s="22"/>
    </row>
    <row r="41" spans="1:17" hidden="1" x14ac:dyDescent="0.35">
      <c r="A41" s="14" t="s">
        <v>222</v>
      </c>
      <c r="B41" s="4" t="s">
        <v>65</v>
      </c>
      <c r="C41" s="4" t="s">
        <v>26</v>
      </c>
      <c r="D41" s="4" t="s">
        <v>205</v>
      </c>
      <c r="E41" s="4" t="s">
        <v>66</v>
      </c>
      <c r="F41" s="5" t="s">
        <v>68</v>
      </c>
      <c r="G41" s="5" t="s">
        <v>67</v>
      </c>
      <c r="H41" s="5" t="s">
        <v>69</v>
      </c>
      <c r="I41" s="6">
        <v>5222500</v>
      </c>
      <c r="J41" s="24">
        <v>2018</v>
      </c>
      <c r="K41" s="4"/>
      <c r="L41" s="4" t="s">
        <v>234</v>
      </c>
      <c r="M41" s="4" t="s">
        <v>234</v>
      </c>
      <c r="N41" s="20">
        <v>56.1</v>
      </c>
      <c r="O41" s="20" t="s">
        <v>232</v>
      </c>
      <c r="P41" s="17">
        <v>32</v>
      </c>
      <c r="Q41" s="22" t="s">
        <v>246</v>
      </c>
    </row>
    <row r="42" spans="1:17" hidden="1" x14ac:dyDescent="0.35">
      <c r="A42" s="14" t="s">
        <v>221</v>
      </c>
      <c r="B42" s="4" t="s">
        <v>217</v>
      </c>
      <c r="C42" s="4" t="s">
        <v>8</v>
      </c>
      <c r="D42" s="4" t="s">
        <v>204</v>
      </c>
      <c r="E42" s="4" t="s">
        <v>70</v>
      </c>
      <c r="F42" s="5" t="s">
        <v>72</v>
      </c>
      <c r="G42" s="5" t="s">
        <v>71</v>
      </c>
      <c r="H42" s="5" t="s">
        <v>73</v>
      </c>
      <c r="I42" s="6">
        <v>15726250</v>
      </c>
      <c r="J42" s="24">
        <v>2018</v>
      </c>
      <c r="K42" s="7">
        <v>44440</v>
      </c>
      <c r="L42" s="4" t="s">
        <v>225</v>
      </c>
      <c r="M42" s="4" t="s">
        <v>234</v>
      </c>
      <c r="N42" s="21">
        <v>55</v>
      </c>
      <c r="O42" s="21" t="s">
        <v>232</v>
      </c>
      <c r="P42" s="17">
        <v>33</v>
      </c>
      <c r="Q42" s="22"/>
    </row>
    <row r="43" spans="1:17" hidden="1" x14ac:dyDescent="0.35">
      <c r="A43" s="14" t="s">
        <v>221</v>
      </c>
      <c r="B43" s="4" t="s">
        <v>218</v>
      </c>
      <c r="C43" s="4" t="s">
        <v>8</v>
      </c>
      <c r="D43" s="4" t="s">
        <v>204</v>
      </c>
      <c r="E43" s="4" t="s">
        <v>74</v>
      </c>
      <c r="F43" s="5" t="s">
        <v>76</v>
      </c>
      <c r="G43" s="5" t="s">
        <v>75</v>
      </c>
      <c r="H43" s="5" t="s">
        <v>77</v>
      </c>
      <c r="I43" s="6">
        <v>14687500</v>
      </c>
      <c r="J43" s="24">
        <v>2018</v>
      </c>
      <c r="K43" s="7">
        <v>44348</v>
      </c>
      <c r="L43" s="4" t="s">
        <v>225</v>
      </c>
      <c r="M43" s="4" t="s">
        <v>234</v>
      </c>
      <c r="N43" s="21">
        <v>52.9</v>
      </c>
      <c r="O43" s="21" t="s">
        <v>232</v>
      </c>
      <c r="P43" s="17">
        <v>34</v>
      </c>
      <c r="Q43" s="22"/>
    </row>
    <row r="44" spans="1:17" hidden="1" x14ac:dyDescent="0.35">
      <c r="A44" s="14" t="s">
        <v>221</v>
      </c>
      <c r="B44" s="4" t="s">
        <v>216</v>
      </c>
      <c r="C44" s="4" t="s">
        <v>8</v>
      </c>
      <c r="D44" s="4" t="s">
        <v>204</v>
      </c>
      <c r="E44" s="4" t="s">
        <v>104</v>
      </c>
      <c r="F44" s="5" t="s">
        <v>33</v>
      </c>
      <c r="G44" s="5" t="s">
        <v>105</v>
      </c>
      <c r="H44" s="5" t="s">
        <v>106</v>
      </c>
      <c r="I44" s="6">
        <v>14050000</v>
      </c>
      <c r="J44" s="24">
        <v>2018</v>
      </c>
      <c r="K44" s="7">
        <v>44682</v>
      </c>
      <c r="L44" s="4" t="s">
        <v>225</v>
      </c>
      <c r="M44" s="4" t="s">
        <v>234</v>
      </c>
      <c r="N44" s="21">
        <v>52.4</v>
      </c>
      <c r="O44" s="21" t="s">
        <v>232</v>
      </c>
      <c r="P44" s="17">
        <v>35</v>
      </c>
      <c r="Q44" s="22"/>
    </row>
    <row r="45" spans="1:17" hidden="1" x14ac:dyDescent="0.35">
      <c r="A45" s="14" t="s">
        <v>221</v>
      </c>
      <c r="B45" s="4" t="s">
        <v>78</v>
      </c>
      <c r="C45" s="4" t="s">
        <v>40</v>
      </c>
      <c r="D45" s="4" t="s">
        <v>206</v>
      </c>
      <c r="E45" s="4" t="s">
        <v>79</v>
      </c>
      <c r="F45" s="10" t="s">
        <v>81</v>
      </c>
      <c r="G45" s="10" t="s">
        <v>80</v>
      </c>
      <c r="H45" s="10" t="s">
        <v>82</v>
      </c>
      <c r="I45" s="6">
        <v>15312500</v>
      </c>
      <c r="J45" s="24">
        <v>2018</v>
      </c>
      <c r="K45" s="7">
        <v>44105</v>
      </c>
      <c r="L45" s="4" t="s">
        <v>225</v>
      </c>
      <c r="M45" s="4" t="s">
        <v>225</v>
      </c>
      <c r="N45" s="21">
        <v>51</v>
      </c>
      <c r="O45" s="21" t="s">
        <v>232</v>
      </c>
      <c r="P45" s="17">
        <v>36</v>
      </c>
      <c r="Q45" s="22"/>
    </row>
    <row r="46" spans="1:17" hidden="1" x14ac:dyDescent="0.35">
      <c r="A46" s="14" t="s">
        <v>221</v>
      </c>
      <c r="B46" s="4" t="s">
        <v>111</v>
      </c>
      <c r="C46" s="4" t="s">
        <v>39</v>
      </c>
      <c r="D46" s="4" t="s">
        <v>206</v>
      </c>
      <c r="E46" s="4" t="s">
        <v>112</v>
      </c>
      <c r="F46" s="10" t="s">
        <v>114</v>
      </c>
      <c r="G46" s="10" t="s">
        <v>113</v>
      </c>
      <c r="H46" s="10" t="s">
        <v>115</v>
      </c>
      <c r="I46" s="6">
        <v>12403200</v>
      </c>
      <c r="J46" s="24">
        <v>2018</v>
      </c>
      <c r="K46" s="7">
        <v>44287</v>
      </c>
      <c r="L46" s="4" t="s">
        <v>225</v>
      </c>
      <c r="M46" s="4" t="s">
        <v>234</v>
      </c>
      <c r="N46" s="21">
        <v>49.6</v>
      </c>
      <c r="O46" s="21" t="s">
        <v>232</v>
      </c>
      <c r="P46" s="17">
        <v>37</v>
      </c>
      <c r="Q46" s="22"/>
    </row>
    <row r="47" spans="1:17" hidden="1" x14ac:dyDescent="0.35">
      <c r="A47" s="14" t="s">
        <v>221</v>
      </c>
      <c r="B47" s="4" t="s">
        <v>149</v>
      </c>
      <c r="C47" s="4" t="s">
        <v>26</v>
      </c>
      <c r="D47" s="4" t="s">
        <v>205</v>
      </c>
      <c r="E47" s="4" t="s">
        <v>179</v>
      </c>
      <c r="F47" s="10" t="s">
        <v>182</v>
      </c>
      <c r="G47" s="10" t="s">
        <v>181</v>
      </c>
      <c r="H47" s="10" t="s">
        <v>183</v>
      </c>
      <c r="I47" s="6">
        <v>250000</v>
      </c>
      <c r="J47" s="24">
        <v>2014</v>
      </c>
      <c r="K47" s="7">
        <v>44228</v>
      </c>
      <c r="L47" s="4" t="s">
        <v>225</v>
      </c>
      <c r="M47" s="4" t="s">
        <v>225</v>
      </c>
      <c r="N47" s="21">
        <v>44</v>
      </c>
      <c r="O47" s="21" t="s">
        <v>231</v>
      </c>
      <c r="P47" s="17">
        <v>38</v>
      </c>
      <c r="Q47" s="22" t="s">
        <v>247</v>
      </c>
    </row>
    <row r="48" spans="1:17" hidden="1" x14ac:dyDescent="0.35">
      <c r="A48" s="14" t="s">
        <v>221</v>
      </c>
      <c r="B48" s="4" t="s">
        <v>177</v>
      </c>
      <c r="C48" s="4" t="s">
        <v>26</v>
      </c>
      <c r="D48" s="4" t="s">
        <v>205</v>
      </c>
      <c r="E48" s="4" t="s">
        <v>178</v>
      </c>
      <c r="F48" s="10" t="s">
        <v>179</v>
      </c>
      <c r="G48" s="10" t="s">
        <v>180</v>
      </c>
      <c r="H48" s="10" t="s">
        <v>183</v>
      </c>
      <c r="I48" s="6">
        <v>250000</v>
      </c>
      <c r="J48" s="24">
        <v>2014</v>
      </c>
      <c r="K48" s="7">
        <v>44228</v>
      </c>
      <c r="L48" s="4" t="s">
        <v>225</v>
      </c>
      <c r="M48" s="4" t="s">
        <v>225</v>
      </c>
      <c r="N48" s="21">
        <v>44</v>
      </c>
      <c r="O48" s="21" t="s">
        <v>231</v>
      </c>
      <c r="P48" s="17">
        <v>39</v>
      </c>
      <c r="Q48" s="22" t="s">
        <v>247</v>
      </c>
    </row>
    <row r="49" spans="8:10" x14ac:dyDescent="0.35">
      <c r="I49" s="27">
        <f>SUBTOTAL(9,I3:I48)</f>
        <v>19880000</v>
      </c>
    </row>
    <row r="51" spans="8:10" x14ac:dyDescent="0.35">
      <c r="H51" s="106" t="s">
        <v>444</v>
      </c>
      <c r="I51" s="108">
        <f>'Category 7 - Totals'!$C$3</f>
        <v>11653958.9712</v>
      </c>
    </row>
    <row r="52" spans="8:10" x14ac:dyDescent="0.35">
      <c r="H52" s="101" t="s">
        <v>428</v>
      </c>
      <c r="I52" s="109">
        <v>2973958.97</v>
      </c>
    </row>
    <row r="53" spans="8:10" x14ac:dyDescent="0.35">
      <c r="H53" s="101" t="s">
        <v>442</v>
      </c>
      <c r="I53" s="109">
        <v>8226041.0300000003</v>
      </c>
    </row>
    <row r="54" spans="8:10" x14ac:dyDescent="0.35">
      <c r="H54" s="102" t="s">
        <v>429</v>
      </c>
      <c r="I54" s="103">
        <f>SUBTOTAL(9,I12:I15)</f>
        <v>8680000</v>
      </c>
      <c r="J54" s="61"/>
    </row>
    <row r="55" spans="8:10" x14ac:dyDescent="0.35">
      <c r="H55" s="144" t="s">
        <v>446</v>
      </c>
      <c r="I55" s="145">
        <f>'Category 7 - Totals'!$E$3</f>
        <v>8226041.0287999995</v>
      </c>
    </row>
  </sheetData>
  <autoFilter ref="A2:Q48" xr:uid="{E6DC09F6-61F1-4623-A153-55EE9114E8EA}">
    <filterColumn colId="14">
      <filters>
        <filter val="ITS"/>
      </filters>
    </filterColumn>
  </autoFilter>
  <mergeCells count="1">
    <mergeCell ref="A1:Q1"/>
  </mergeCells>
  <pageMargins left="0.7" right="0.7" top="0.75" bottom="0.75" header="0.3" footer="0.3"/>
  <pageSetup orientation="portrait" verticalDpi="0" r:id="rId1"/>
  <ignoredErrors>
    <ignoredError sqref="I5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13521-E67A-40E5-A762-A276A92D540D}">
  <sheetPr filterMode="1">
    <tabColor rgb="FF92D050"/>
  </sheetPr>
  <dimension ref="A1:Q56"/>
  <sheetViews>
    <sheetView zoomScale="90" zoomScaleNormal="90" workbookViewId="0">
      <selection activeCell="I62" sqref="I62"/>
    </sheetView>
  </sheetViews>
  <sheetFormatPr defaultRowHeight="14.5" x14ac:dyDescent="0.35"/>
  <cols>
    <col min="1" max="1" width="24.7265625" customWidth="1"/>
    <col min="2" max="2" width="22.26953125" customWidth="1"/>
    <col min="3" max="3" width="22.54296875" customWidth="1"/>
    <col min="4" max="4" width="16.81640625" customWidth="1"/>
    <col min="5" max="5" width="35.81640625" customWidth="1"/>
    <col min="6" max="6" width="40.453125" customWidth="1"/>
    <col min="7" max="7" width="22.453125" customWidth="1"/>
    <col min="8" max="8" width="68.7265625" customWidth="1"/>
    <col min="9" max="9" width="32" customWidth="1"/>
    <col min="10" max="10" width="23.81640625" customWidth="1"/>
    <col min="11" max="13" width="21.7265625" customWidth="1"/>
    <col min="14" max="14" width="24.7265625" customWidth="1"/>
    <col min="15" max="15" width="38.81640625" customWidth="1"/>
    <col min="16" max="16" width="34.1796875" customWidth="1"/>
    <col min="17" max="17" width="102.453125" customWidth="1"/>
  </cols>
  <sheetData>
    <row r="1" spans="1:17" ht="30.75" customHeight="1" x14ac:dyDescent="0.35">
      <c r="A1" s="147" t="s">
        <v>248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</row>
    <row r="2" spans="1:17" ht="24.75" customHeight="1" x14ac:dyDescent="0.35">
      <c r="A2" s="15" t="s">
        <v>223</v>
      </c>
      <c r="B2" s="9" t="s">
        <v>0</v>
      </c>
      <c r="C2" s="9" t="s">
        <v>1</v>
      </c>
      <c r="D2" s="9" t="s">
        <v>213</v>
      </c>
      <c r="E2" s="9" t="s">
        <v>2</v>
      </c>
      <c r="F2" s="9" t="s">
        <v>4</v>
      </c>
      <c r="G2" s="9" t="s">
        <v>3</v>
      </c>
      <c r="H2" s="9" t="s">
        <v>5</v>
      </c>
      <c r="I2" s="9" t="s">
        <v>202</v>
      </c>
      <c r="J2" s="23" t="s">
        <v>249</v>
      </c>
      <c r="K2" s="9" t="s">
        <v>212</v>
      </c>
      <c r="L2" s="9" t="s">
        <v>224</v>
      </c>
      <c r="M2" s="9" t="s">
        <v>233</v>
      </c>
      <c r="N2" s="13" t="s">
        <v>219</v>
      </c>
      <c r="O2" s="13" t="s">
        <v>226</v>
      </c>
      <c r="P2" s="13" t="s">
        <v>250</v>
      </c>
      <c r="Q2" s="13" t="s">
        <v>235</v>
      </c>
    </row>
    <row r="3" spans="1:17" hidden="1" x14ac:dyDescent="0.35">
      <c r="A3" s="14" t="s">
        <v>221</v>
      </c>
      <c r="B3" s="4" t="s">
        <v>162</v>
      </c>
      <c r="C3" s="4" t="s">
        <v>26</v>
      </c>
      <c r="D3" s="4" t="s">
        <v>205</v>
      </c>
      <c r="E3" s="4" t="s">
        <v>116</v>
      </c>
      <c r="F3" s="10" t="s">
        <v>118</v>
      </c>
      <c r="G3" s="10" t="s">
        <v>117</v>
      </c>
      <c r="H3" s="10" t="s">
        <v>119</v>
      </c>
      <c r="I3" s="6">
        <v>19011292.5</v>
      </c>
      <c r="J3" s="24">
        <v>2018</v>
      </c>
      <c r="K3" s="7">
        <v>46266</v>
      </c>
      <c r="L3" s="4" t="s">
        <v>234</v>
      </c>
      <c r="M3" s="4" t="s">
        <v>234</v>
      </c>
      <c r="N3" s="18" t="s">
        <v>220</v>
      </c>
      <c r="O3" s="18" t="s">
        <v>227</v>
      </c>
      <c r="P3" s="17" t="s">
        <v>220</v>
      </c>
      <c r="Q3" s="22" t="s">
        <v>236</v>
      </c>
    </row>
    <row r="4" spans="1:17" ht="17.25" hidden="1" customHeight="1" x14ac:dyDescent="0.35">
      <c r="A4" s="14" t="s">
        <v>221</v>
      </c>
      <c r="B4" s="4" t="s">
        <v>210</v>
      </c>
      <c r="C4" s="4" t="s">
        <v>13</v>
      </c>
      <c r="D4" s="4" t="s">
        <v>209</v>
      </c>
      <c r="E4" s="4" t="s">
        <v>207</v>
      </c>
      <c r="F4" s="10" t="s">
        <v>172</v>
      </c>
      <c r="G4" s="10" t="s">
        <v>165</v>
      </c>
      <c r="H4" s="3" t="s">
        <v>208</v>
      </c>
      <c r="I4" s="1">
        <v>1000000</v>
      </c>
      <c r="J4" s="25" t="s">
        <v>220</v>
      </c>
      <c r="K4" s="2">
        <v>44348</v>
      </c>
      <c r="L4" s="4" t="s">
        <v>220</v>
      </c>
      <c r="M4" s="4" t="s">
        <v>234</v>
      </c>
      <c r="N4" s="11" t="s">
        <v>220</v>
      </c>
      <c r="O4" s="11" t="s">
        <v>220</v>
      </c>
      <c r="P4" s="17" t="s">
        <v>220</v>
      </c>
      <c r="Q4" s="22" t="s">
        <v>237</v>
      </c>
    </row>
    <row r="5" spans="1:17" hidden="1" x14ac:dyDescent="0.35">
      <c r="A5" s="14" t="s">
        <v>222</v>
      </c>
      <c r="B5" s="4" t="s">
        <v>128</v>
      </c>
      <c r="C5" s="4" t="s">
        <v>6</v>
      </c>
      <c r="D5" s="4" t="s">
        <v>205</v>
      </c>
      <c r="E5" s="4" t="s">
        <v>129</v>
      </c>
      <c r="F5" s="5" t="s">
        <v>18</v>
      </c>
      <c r="G5" s="5" t="s">
        <v>18</v>
      </c>
      <c r="H5" s="5" t="s">
        <v>130</v>
      </c>
      <c r="I5" s="6">
        <v>350000</v>
      </c>
      <c r="J5" s="24">
        <v>2018</v>
      </c>
      <c r="K5" s="7">
        <v>44409</v>
      </c>
      <c r="L5" s="4" t="s">
        <v>234</v>
      </c>
      <c r="M5" s="4" t="s">
        <v>234</v>
      </c>
      <c r="N5" s="19" t="s">
        <v>220</v>
      </c>
      <c r="O5" s="19" t="s">
        <v>228</v>
      </c>
      <c r="P5" s="17" t="s">
        <v>220</v>
      </c>
      <c r="Q5" s="22"/>
    </row>
    <row r="6" spans="1:17" hidden="1" x14ac:dyDescent="0.35">
      <c r="A6" s="14" t="s">
        <v>222</v>
      </c>
      <c r="B6" s="4" t="s">
        <v>131</v>
      </c>
      <c r="C6" s="4" t="s">
        <v>6</v>
      </c>
      <c r="D6" s="4" t="s">
        <v>205</v>
      </c>
      <c r="E6" s="4" t="s">
        <v>132</v>
      </c>
      <c r="F6" s="5" t="s">
        <v>18</v>
      </c>
      <c r="G6" s="5" t="s">
        <v>18</v>
      </c>
      <c r="H6" s="5" t="s">
        <v>133</v>
      </c>
      <c r="I6" s="6">
        <v>450000</v>
      </c>
      <c r="J6" s="24">
        <v>2018</v>
      </c>
      <c r="K6" s="7">
        <v>44774</v>
      </c>
      <c r="L6" s="4" t="s">
        <v>234</v>
      </c>
      <c r="M6" s="4" t="s">
        <v>234</v>
      </c>
      <c r="N6" s="19" t="s">
        <v>220</v>
      </c>
      <c r="O6" s="19" t="s">
        <v>228</v>
      </c>
      <c r="P6" s="17" t="s">
        <v>220</v>
      </c>
      <c r="Q6" s="22"/>
    </row>
    <row r="7" spans="1:17" hidden="1" x14ac:dyDescent="0.35">
      <c r="A7" s="14" t="s">
        <v>222</v>
      </c>
      <c r="B7" s="4" t="s">
        <v>125</v>
      </c>
      <c r="C7" s="4" t="s">
        <v>6</v>
      </c>
      <c r="D7" s="4" t="s">
        <v>205</v>
      </c>
      <c r="E7" s="4" t="s">
        <v>126</v>
      </c>
      <c r="F7" s="5" t="s">
        <v>18</v>
      </c>
      <c r="G7" s="5" t="s">
        <v>18</v>
      </c>
      <c r="H7" s="5" t="s">
        <v>127</v>
      </c>
      <c r="I7" s="6">
        <v>200000</v>
      </c>
      <c r="J7" s="24">
        <v>2018</v>
      </c>
      <c r="K7" s="7">
        <v>44409</v>
      </c>
      <c r="L7" s="4" t="s">
        <v>234</v>
      </c>
      <c r="M7" s="4" t="s">
        <v>234</v>
      </c>
      <c r="N7" s="19" t="s">
        <v>220</v>
      </c>
      <c r="O7" s="19" t="s">
        <v>228</v>
      </c>
      <c r="P7" s="17" t="s">
        <v>220</v>
      </c>
      <c r="Q7" s="22"/>
    </row>
    <row r="8" spans="1:17" hidden="1" x14ac:dyDescent="0.35">
      <c r="A8" s="14" t="s">
        <v>222</v>
      </c>
      <c r="B8" s="4" t="s">
        <v>87</v>
      </c>
      <c r="C8" s="4" t="s">
        <v>6</v>
      </c>
      <c r="D8" s="4" t="s">
        <v>215</v>
      </c>
      <c r="E8" s="4" t="s">
        <v>88</v>
      </c>
      <c r="F8" s="5" t="s">
        <v>29</v>
      </c>
      <c r="G8" s="5" t="s">
        <v>29</v>
      </c>
      <c r="H8" s="5" t="s">
        <v>89</v>
      </c>
      <c r="I8" s="6">
        <v>375000</v>
      </c>
      <c r="J8" s="24">
        <v>2018</v>
      </c>
      <c r="K8" s="7">
        <v>44044</v>
      </c>
      <c r="L8" s="4" t="s">
        <v>234</v>
      </c>
      <c r="M8" s="4" t="s">
        <v>234</v>
      </c>
      <c r="N8" s="19" t="s">
        <v>220</v>
      </c>
      <c r="O8" s="19" t="s">
        <v>228</v>
      </c>
      <c r="P8" s="17" t="s">
        <v>220</v>
      </c>
      <c r="Q8" s="22" t="s">
        <v>239</v>
      </c>
    </row>
    <row r="9" spans="1:17" hidden="1" x14ac:dyDescent="0.35">
      <c r="A9" s="14" t="s">
        <v>222</v>
      </c>
      <c r="B9" s="4" t="s">
        <v>136</v>
      </c>
      <c r="C9" s="4" t="s">
        <v>135</v>
      </c>
      <c r="D9" s="4" t="s">
        <v>204</v>
      </c>
      <c r="E9" s="4" t="s">
        <v>137</v>
      </c>
      <c r="F9" s="5" t="s">
        <v>203</v>
      </c>
      <c r="G9" s="5"/>
      <c r="H9" s="5" t="s">
        <v>138</v>
      </c>
      <c r="I9" s="8">
        <v>5687500</v>
      </c>
      <c r="J9" s="18">
        <v>2014</v>
      </c>
      <c r="K9" s="7">
        <v>44166</v>
      </c>
      <c r="L9" s="4" t="s">
        <v>220</v>
      </c>
      <c r="M9" s="4" t="s">
        <v>234</v>
      </c>
      <c r="N9" s="19" t="s">
        <v>220</v>
      </c>
      <c r="O9" s="19" t="s">
        <v>220</v>
      </c>
      <c r="P9" s="17" t="s">
        <v>220</v>
      </c>
      <c r="Q9" s="22" t="s">
        <v>238</v>
      </c>
    </row>
    <row r="10" spans="1:17" hidden="1" x14ac:dyDescent="0.35">
      <c r="A10" s="14" t="s">
        <v>222</v>
      </c>
      <c r="B10" s="4" t="s">
        <v>90</v>
      </c>
      <c r="C10" s="4" t="s">
        <v>8</v>
      </c>
      <c r="D10" s="4" t="s">
        <v>204</v>
      </c>
      <c r="E10" s="4" t="s">
        <v>91</v>
      </c>
      <c r="F10" s="5" t="s">
        <v>29</v>
      </c>
      <c r="G10" s="5" t="s">
        <v>29</v>
      </c>
      <c r="H10" s="5" t="s">
        <v>92</v>
      </c>
      <c r="I10" s="6">
        <v>11200000</v>
      </c>
      <c r="J10" s="24">
        <v>2018</v>
      </c>
      <c r="K10" s="7">
        <v>44075</v>
      </c>
      <c r="L10" s="4" t="s">
        <v>225</v>
      </c>
      <c r="M10" s="4" t="s">
        <v>234</v>
      </c>
      <c r="N10" s="20">
        <v>97.3</v>
      </c>
      <c r="O10" s="20" t="s">
        <v>229</v>
      </c>
      <c r="P10" s="17">
        <v>1</v>
      </c>
      <c r="Q10" s="22"/>
    </row>
    <row r="11" spans="1:17" hidden="1" x14ac:dyDescent="0.35">
      <c r="A11" s="14" t="s">
        <v>222</v>
      </c>
      <c r="B11" s="4"/>
      <c r="C11" s="4" t="s">
        <v>6</v>
      </c>
      <c r="D11" s="4" t="s">
        <v>215</v>
      </c>
      <c r="E11" s="4" t="s">
        <v>200</v>
      </c>
      <c r="F11" s="5" t="s">
        <v>29</v>
      </c>
      <c r="G11" s="5" t="s">
        <v>29</v>
      </c>
      <c r="H11" s="5" t="s">
        <v>201</v>
      </c>
      <c r="I11" s="6">
        <v>498720</v>
      </c>
      <c r="J11" s="24">
        <v>2019</v>
      </c>
      <c r="K11" s="7">
        <v>44075</v>
      </c>
      <c r="L11" s="4" t="s">
        <v>234</v>
      </c>
      <c r="M11" s="4" t="s">
        <v>234</v>
      </c>
      <c r="N11" s="20">
        <v>95</v>
      </c>
      <c r="O11" s="20" t="s">
        <v>230</v>
      </c>
      <c r="P11" s="17">
        <v>2</v>
      </c>
      <c r="Q11" s="22"/>
    </row>
    <row r="12" spans="1:17" hidden="1" x14ac:dyDescent="0.35">
      <c r="A12" s="14" t="s">
        <v>222</v>
      </c>
      <c r="B12" s="4" t="s">
        <v>93</v>
      </c>
      <c r="C12" s="4" t="s">
        <v>8</v>
      </c>
      <c r="D12" s="4" t="s">
        <v>204</v>
      </c>
      <c r="E12" s="4" t="s">
        <v>94</v>
      </c>
      <c r="F12" s="5" t="s">
        <v>29</v>
      </c>
      <c r="G12" s="5" t="s">
        <v>29</v>
      </c>
      <c r="H12" s="5" t="s">
        <v>95</v>
      </c>
      <c r="I12" s="6">
        <v>1400000</v>
      </c>
      <c r="J12" s="24">
        <v>2018</v>
      </c>
      <c r="K12" s="7">
        <v>44075</v>
      </c>
      <c r="L12" s="4" t="s">
        <v>225</v>
      </c>
      <c r="M12" s="4" t="s">
        <v>234</v>
      </c>
      <c r="N12" s="20">
        <v>87.6</v>
      </c>
      <c r="O12" s="20" t="s">
        <v>229</v>
      </c>
      <c r="P12" s="17">
        <v>3</v>
      </c>
      <c r="Q12" s="22"/>
    </row>
    <row r="13" spans="1:17" s="92" customFormat="1" x14ac:dyDescent="0.35">
      <c r="A13" s="84" t="s">
        <v>221</v>
      </c>
      <c r="B13" s="85" t="s">
        <v>145</v>
      </c>
      <c r="C13" s="85" t="s">
        <v>13</v>
      </c>
      <c r="D13" s="85" t="s">
        <v>205</v>
      </c>
      <c r="E13" s="85" t="s">
        <v>146</v>
      </c>
      <c r="F13" s="96" t="s">
        <v>147</v>
      </c>
      <c r="G13" s="96" t="s">
        <v>19</v>
      </c>
      <c r="H13" s="96" t="s">
        <v>148</v>
      </c>
      <c r="I13" s="87">
        <v>875000</v>
      </c>
      <c r="J13" s="88">
        <v>2014</v>
      </c>
      <c r="K13" s="85"/>
      <c r="L13" s="85" t="s">
        <v>220</v>
      </c>
      <c r="M13" s="85" t="s">
        <v>234</v>
      </c>
      <c r="N13" s="98">
        <v>86.6</v>
      </c>
      <c r="O13" s="98" t="s">
        <v>231</v>
      </c>
      <c r="P13" s="90">
        <v>1</v>
      </c>
      <c r="Q13" s="91"/>
    </row>
    <row r="14" spans="1:17" hidden="1" x14ac:dyDescent="0.35">
      <c r="A14" s="14" t="s">
        <v>222</v>
      </c>
      <c r="B14" s="4" t="s">
        <v>20</v>
      </c>
      <c r="C14" s="4" t="s">
        <v>21</v>
      </c>
      <c r="D14" s="4" t="s">
        <v>204</v>
      </c>
      <c r="E14" s="4" t="s">
        <v>22</v>
      </c>
      <c r="F14" s="5" t="s">
        <v>24</v>
      </c>
      <c r="G14" s="5" t="s">
        <v>23</v>
      </c>
      <c r="H14" s="5" t="s">
        <v>25</v>
      </c>
      <c r="I14" s="6">
        <v>5872181.25</v>
      </c>
      <c r="J14" s="24">
        <v>2018</v>
      </c>
      <c r="K14" s="4" t="s">
        <v>214</v>
      </c>
      <c r="L14" s="4" t="s">
        <v>234</v>
      </c>
      <c r="M14" s="4" t="s">
        <v>234</v>
      </c>
      <c r="N14" s="20">
        <v>82.85</v>
      </c>
      <c r="O14" s="20" t="s">
        <v>232</v>
      </c>
      <c r="P14" s="17">
        <v>5</v>
      </c>
      <c r="Q14" s="22"/>
    </row>
    <row r="15" spans="1:17" hidden="1" x14ac:dyDescent="0.35">
      <c r="A15" s="14" t="s">
        <v>222</v>
      </c>
      <c r="B15" s="4" t="s">
        <v>96</v>
      </c>
      <c r="C15" s="4" t="s">
        <v>8</v>
      </c>
      <c r="D15" s="4" t="s">
        <v>204</v>
      </c>
      <c r="E15" s="4" t="s">
        <v>97</v>
      </c>
      <c r="F15" s="5" t="s">
        <v>29</v>
      </c>
      <c r="G15" s="5" t="s">
        <v>29</v>
      </c>
      <c r="H15" s="5" t="s">
        <v>98</v>
      </c>
      <c r="I15" s="6">
        <v>7280000</v>
      </c>
      <c r="J15" s="24">
        <v>2018</v>
      </c>
      <c r="K15" s="7">
        <v>44348</v>
      </c>
      <c r="L15" s="4" t="s">
        <v>225</v>
      </c>
      <c r="M15" s="4" t="s">
        <v>234</v>
      </c>
      <c r="N15" s="20">
        <v>81.7</v>
      </c>
      <c r="O15" s="20" t="s">
        <v>229</v>
      </c>
      <c r="P15" s="17">
        <v>6</v>
      </c>
      <c r="Q15" s="22"/>
    </row>
    <row r="16" spans="1:17" hidden="1" x14ac:dyDescent="0.35">
      <c r="A16" s="14" t="s">
        <v>222</v>
      </c>
      <c r="B16" s="4"/>
      <c r="C16" s="4" t="s">
        <v>26</v>
      </c>
      <c r="D16" s="4" t="s">
        <v>205</v>
      </c>
      <c r="E16" s="4" t="s">
        <v>27</v>
      </c>
      <c r="F16" s="5" t="s">
        <v>19</v>
      </c>
      <c r="G16" s="5" t="s">
        <v>165</v>
      </c>
      <c r="H16" s="5" t="s">
        <v>28</v>
      </c>
      <c r="I16" s="6">
        <v>7260000</v>
      </c>
      <c r="J16" s="24">
        <v>2018</v>
      </c>
      <c r="K16" s="7">
        <v>44805</v>
      </c>
      <c r="L16" s="4" t="s">
        <v>234</v>
      </c>
      <c r="M16" s="4" t="s">
        <v>234</v>
      </c>
      <c r="N16" s="20">
        <v>81.400000000000006</v>
      </c>
      <c r="O16" s="20" t="s">
        <v>232</v>
      </c>
      <c r="P16" s="17">
        <v>7</v>
      </c>
      <c r="Q16" s="22"/>
    </row>
    <row r="17" spans="1:17" s="92" customFormat="1" x14ac:dyDescent="0.35">
      <c r="A17" s="84" t="s">
        <v>221</v>
      </c>
      <c r="B17" s="85" t="s">
        <v>139</v>
      </c>
      <c r="C17" s="85" t="s">
        <v>31</v>
      </c>
      <c r="D17" s="85" t="s">
        <v>205</v>
      </c>
      <c r="E17" s="85" t="s">
        <v>140</v>
      </c>
      <c r="F17" s="96" t="s">
        <v>142</v>
      </c>
      <c r="G17" s="96" t="s">
        <v>141</v>
      </c>
      <c r="H17" s="96" t="s">
        <v>143</v>
      </c>
      <c r="I17" s="87">
        <v>2000000</v>
      </c>
      <c r="J17" s="88">
        <v>2018</v>
      </c>
      <c r="K17" s="93">
        <v>44013</v>
      </c>
      <c r="L17" s="85" t="s">
        <v>225</v>
      </c>
      <c r="M17" s="85" t="s">
        <v>234</v>
      </c>
      <c r="N17" s="98">
        <v>81.2</v>
      </c>
      <c r="O17" s="98" t="s">
        <v>231</v>
      </c>
      <c r="P17" s="90">
        <v>2</v>
      </c>
      <c r="Q17" s="91"/>
    </row>
    <row r="18" spans="1:17" s="92" customFormat="1" x14ac:dyDescent="0.35">
      <c r="A18" s="84" t="s">
        <v>221</v>
      </c>
      <c r="B18" s="85" t="s">
        <v>163</v>
      </c>
      <c r="C18" s="85" t="s">
        <v>30</v>
      </c>
      <c r="D18" s="85" t="s">
        <v>211</v>
      </c>
      <c r="E18" s="85" t="s">
        <v>165</v>
      </c>
      <c r="F18" s="96" t="s">
        <v>166</v>
      </c>
      <c r="G18" s="96" t="s">
        <v>168</v>
      </c>
      <c r="H18" s="96" t="s">
        <v>86</v>
      </c>
      <c r="I18" s="87">
        <v>118800</v>
      </c>
      <c r="J18" s="88">
        <v>2018</v>
      </c>
      <c r="K18" s="93">
        <v>44197</v>
      </c>
      <c r="L18" s="85" t="s">
        <v>234</v>
      </c>
      <c r="M18" s="85" t="s">
        <v>234</v>
      </c>
      <c r="N18" s="98">
        <v>77.7</v>
      </c>
      <c r="O18" s="98" t="s">
        <v>231</v>
      </c>
      <c r="P18" s="90">
        <v>3</v>
      </c>
      <c r="Q18" s="91" t="s">
        <v>241</v>
      </c>
    </row>
    <row r="19" spans="1:17" s="92" customFormat="1" x14ac:dyDescent="0.35">
      <c r="A19" s="84" t="s">
        <v>221</v>
      </c>
      <c r="B19" s="85" t="s">
        <v>164</v>
      </c>
      <c r="C19" s="85" t="s">
        <v>30</v>
      </c>
      <c r="D19" s="85" t="s">
        <v>211</v>
      </c>
      <c r="E19" s="85" t="s">
        <v>166</v>
      </c>
      <c r="F19" s="96" t="s">
        <v>165</v>
      </c>
      <c r="G19" s="96" t="s">
        <v>167</v>
      </c>
      <c r="H19" s="96" t="s">
        <v>86</v>
      </c>
      <c r="I19" s="87">
        <v>237600</v>
      </c>
      <c r="J19" s="88">
        <v>2018</v>
      </c>
      <c r="K19" s="93">
        <v>44197</v>
      </c>
      <c r="L19" s="85" t="s">
        <v>234</v>
      </c>
      <c r="M19" s="85" t="s">
        <v>234</v>
      </c>
      <c r="N19" s="98">
        <v>77.7</v>
      </c>
      <c r="O19" s="98" t="s">
        <v>231</v>
      </c>
      <c r="P19" s="90">
        <v>4</v>
      </c>
      <c r="Q19" s="91" t="s">
        <v>241</v>
      </c>
    </row>
    <row r="20" spans="1:17" s="92" customFormat="1" x14ac:dyDescent="0.35">
      <c r="A20" s="84" t="s">
        <v>221</v>
      </c>
      <c r="B20" s="85" t="s">
        <v>85</v>
      </c>
      <c r="C20" s="85" t="s">
        <v>30</v>
      </c>
      <c r="D20" s="85" t="s">
        <v>211</v>
      </c>
      <c r="E20" s="85" t="s">
        <v>169</v>
      </c>
      <c r="F20" s="96" t="s">
        <v>165</v>
      </c>
      <c r="G20" s="96" t="s">
        <v>166</v>
      </c>
      <c r="H20" s="96" t="s">
        <v>86</v>
      </c>
      <c r="I20" s="87">
        <v>237600</v>
      </c>
      <c r="J20" s="88">
        <v>2018</v>
      </c>
      <c r="K20" s="93">
        <v>44197</v>
      </c>
      <c r="L20" s="85" t="s">
        <v>234</v>
      </c>
      <c r="M20" s="85" t="s">
        <v>234</v>
      </c>
      <c r="N20" s="98">
        <v>77.7</v>
      </c>
      <c r="O20" s="98" t="s">
        <v>231</v>
      </c>
      <c r="P20" s="90">
        <v>5</v>
      </c>
      <c r="Q20" s="91" t="s">
        <v>241</v>
      </c>
    </row>
    <row r="21" spans="1:17" hidden="1" x14ac:dyDescent="0.35">
      <c r="A21" s="14" t="s">
        <v>222</v>
      </c>
      <c r="B21" s="4" t="s">
        <v>159</v>
      </c>
      <c r="C21" s="4" t="s">
        <v>13</v>
      </c>
      <c r="D21" s="4" t="s">
        <v>204</v>
      </c>
      <c r="E21" s="4" t="s">
        <v>134</v>
      </c>
      <c r="F21" s="5" t="s">
        <v>160</v>
      </c>
      <c r="G21" s="5" t="s">
        <v>156</v>
      </c>
      <c r="H21" s="5" t="s">
        <v>158</v>
      </c>
      <c r="I21" s="6">
        <v>15000000</v>
      </c>
      <c r="J21" s="24">
        <v>2019</v>
      </c>
      <c r="K21" s="7">
        <v>45413</v>
      </c>
      <c r="L21" s="4" t="s">
        <v>220</v>
      </c>
      <c r="M21" s="4" t="s">
        <v>234</v>
      </c>
      <c r="N21" s="20">
        <v>77.2</v>
      </c>
      <c r="O21" s="20" t="s">
        <v>232</v>
      </c>
      <c r="P21" s="17">
        <v>12</v>
      </c>
      <c r="Q21" s="22" t="s">
        <v>242</v>
      </c>
    </row>
    <row r="22" spans="1:17" hidden="1" x14ac:dyDescent="0.35">
      <c r="A22" s="14" t="s">
        <v>222</v>
      </c>
      <c r="B22" s="4" t="s">
        <v>161</v>
      </c>
      <c r="C22" s="4" t="s">
        <v>13</v>
      </c>
      <c r="D22" s="4" t="s">
        <v>206</v>
      </c>
      <c r="E22" s="4" t="s">
        <v>134</v>
      </c>
      <c r="F22" s="5" t="s">
        <v>157</v>
      </c>
      <c r="G22" s="5" t="s">
        <v>155</v>
      </c>
      <c r="H22" s="5" t="s">
        <v>158</v>
      </c>
      <c r="I22" s="16">
        <v>10000000</v>
      </c>
      <c r="J22" s="18">
        <v>2019</v>
      </c>
      <c r="K22" s="7">
        <v>45413</v>
      </c>
      <c r="L22" s="4" t="s">
        <v>220</v>
      </c>
      <c r="M22" s="4" t="s">
        <v>234</v>
      </c>
      <c r="N22" s="20">
        <v>77.2</v>
      </c>
      <c r="O22" s="20" t="s">
        <v>232</v>
      </c>
      <c r="P22" s="17">
        <v>13</v>
      </c>
      <c r="Q22" s="22" t="s">
        <v>242</v>
      </c>
    </row>
    <row r="23" spans="1:17" hidden="1" x14ac:dyDescent="0.35">
      <c r="A23" s="14" t="s">
        <v>221</v>
      </c>
      <c r="B23" s="4" t="s">
        <v>12</v>
      </c>
      <c r="C23" s="4" t="s">
        <v>13</v>
      </c>
      <c r="D23" s="4" t="s">
        <v>206</v>
      </c>
      <c r="E23" s="4" t="s">
        <v>14</v>
      </c>
      <c r="F23" s="10" t="s">
        <v>16</v>
      </c>
      <c r="G23" s="10" t="s">
        <v>15</v>
      </c>
      <c r="H23" s="10" t="s">
        <v>17</v>
      </c>
      <c r="I23" s="12">
        <v>75000000</v>
      </c>
      <c r="J23" s="24">
        <v>2019</v>
      </c>
      <c r="K23" s="7">
        <v>45139</v>
      </c>
      <c r="L23" s="4" t="s">
        <v>220</v>
      </c>
      <c r="M23" s="4" t="s">
        <v>234</v>
      </c>
      <c r="N23" s="21">
        <v>73.5</v>
      </c>
      <c r="O23" s="21" t="s">
        <v>232</v>
      </c>
      <c r="P23" s="17">
        <v>14</v>
      </c>
      <c r="Q23" s="22" t="s">
        <v>242</v>
      </c>
    </row>
    <row r="24" spans="1:17" s="92" customFormat="1" x14ac:dyDescent="0.35">
      <c r="A24" s="84" t="s">
        <v>221</v>
      </c>
      <c r="B24" s="85" t="s">
        <v>34</v>
      </c>
      <c r="C24" s="85" t="s">
        <v>32</v>
      </c>
      <c r="D24" s="85" t="s">
        <v>204</v>
      </c>
      <c r="E24" s="85" t="s">
        <v>35</v>
      </c>
      <c r="F24" s="86" t="s">
        <v>37</v>
      </c>
      <c r="G24" s="86" t="s">
        <v>36</v>
      </c>
      <c r="H24" s="86" t="s">
        <v>38</v>
      </c>
      <c r="I24" s="97">
        <v>2760500</v>
      </c>
      <c r="J24" s="88">
        <v>2011</v>
      </c>
      <c r="K24" s="93">
        <v>44317</v>
      </c>
      <c r="L24" s="85" t="s">
        <v>225</v>
      </c>
      <c r="M24" s="85" t="s">
        <v>225</v>
      </c>
      <c r="N24" s="89">
        <v>72</v>
      </c>
      <c r="O24" s="89" t="s">
        <v>231</v>
      </c>
      <c r="P24" s="90">
        <v>6</v>
      </c>
      <c r="Q24" s="91" t="s">
        <v>243</v>
      </c>
    </row>
    <row r="25" spans="1:17" hidden="1" x14ac:dyDescent="0.35">
      <c r="A25" s="14" t="s">
        <v>221</v>
      </c>
      <c r="B25" s="4" t="s">
        <v>41</v>
      </c>
      <c r="C25" s="4" t="s">
        <v>40</v>
      </c>
      <c r="D25" s="4" t="s">
        <v>206</v>
      </c>
      <c r="E25" s="4" t="s">
        <v>42</v>
      </c>
      <c r="F25" s="10" t="s">
        <v>44</v>
      </c>
      <c r="G25" s="10" t="s">
        <v>43</v>
      </c>
      <c r="H25" s="10" t="s">
        <v>45</v>
      </c>
      <c r="I25" s="6">
        <v>7875000</v>
      </c>
      <c r="J25" s="24">
        <v>2018</v>
      </c>
      <c r="K25" s="7">
        <v>44287</v>
      </c>
      <c r="L25" s="4" t="s">
        <v>225</v>
      </c>
      <c r="M25" s="4" t="s">
        <v>225</v>
      </c>
      <c r="N25" s="21">
        <v>71.099999999999994</v>
      </c>
      <c r="O25" s="21" t="s">
        <v>232</v>
      </c>
      <c r="P25" s="17">
        <v>16</v>
      </c>
      <c r="Q25" s="22"/>
    </row>
    <row r="26" spans="1:17" s="71" customFormat="1" x14ac:dyDescent="0.35">
      <c r="A26" s="62" t="s">
        <v>442</v>
      </c>
      <c r="B26" s="63" t="s">
        <v>7</v>
      </c>
      <c r="C26" s="63" t="s">
        <v>8</v>
      </c>
      <c r="D26" s="63" t="s">
        <v>204</v>
      </c>
      <c r="E26" s="63" t="s">
        <v>9</v>
      </c>
      <c r="F26" s="64" t="s">
        <v>9</v>
      </c>
      <c r="G26" s="64" t="s">
        <v>10</v>
      </c>
      <c r="H26" s="64" t="s">
        <v>11</v>
      </c>
      <c r="I26" s="65">
        <v>1881187.5</v>
      </c>
      <c r="J26" s="66">
        <v>2006</v>
      </c>
      <c r="K26" s="67">
        <v>44136</v>
      </c>
      <c r="L26" s="63" t="s">
        <v>225</v>
      </c>
      <c r="M26" s="63" t="s">
        <v>225</v>
      </c>
      <c r="N26" s="68">
        <v>70.8</v>
      </c>
      <c r="O26" s="68" t="s">
        <v>231</v>
      </c>
      <c r="P26" s="69">
        <v>7</v>
      </c>
      <c r="Q26" s="70" t="s">
        <v>240</v>
      </c>
    </row>
    <row r="27" spans="1:17" hidden="1" x14ac:dyDescent="0.35">
      <c r="A27" s="14" t="s">
        <v>221</v>
      </c>
      <c r="B27" s="4" t="s">
        <v>195</v>
      </c>
      <c r="C27" s="4" t="s">
        <v>13</v>
      </c>
      <c r="D27" s="4" t="s">
        <v>204</v>
      </c>
      <c r="E27" s="4" t="s">
        <v>196</v>
      </c>
      <c r="F27" s="10" t="s">
        <v>198</v>
      </c>
      <c r="G27" s="10" t="s">
        <v>197</v>
      </c>
      <c r="H27" s="10" t="s">
        <v>199</v>
      </c>
      <c r="I27" s="6">
        <v>5400000</v>
      </c>
      <c r="J27" s="24">
        <v>2018</v>
      </c>
      <c r="K27" s="7">
        <v>47209</v>
      </c>
      <c r="L27" s="4" t="s">
        <v>220</v>
      </c>
      <c r="M27" s="4" t="s">
        <v>234</v>
      </c>
      <c r="N27" s="21">
        <v>70.7</v>
      </c>
      <c r="O27" s="21" t="s">
        <v>232</v>
      </c>
      <c r="P27" s="17">
        <v>18</v>
      </c>
      <c r="Q27" s="22"/>
    </row>
    <row r="28" spans="1:17" s="83" customFormat="1" x14ac:dyDescent="0.35">
      <c r="A28" s="72" t="s">
        <v>222</v>
      </c>
      <c r="B28" s="73" t="s">
        <v>150</v>
      </c>
      <c r="C28" s="73" t="s">
        <v>84</v>
      </c>
      <c r="D28" s="73" t="s">
        <v>206</v>
      </c>
      <c r="E28" s="73" t="s">
        <v>151</v>
      </c>
      <c r="F28" s="79" t="s">
        <v>153</v>
      </c>
      <c r="G28" s="79" t="s">
        <v>152</v>
      </c>
      <c r="H28" s="79" t="s">
        <v>154</v>
      </c>
      <c r="I28" s="75">
        <v>1623967</v>
      </c>
      <c r="J28" s="76">
        <v>2014</v>
      </c>
      <c r="K28" s="77">
        <v>44805</v>
      </c>
      <c r="L28" s="73" t="s">
        <v>225</v>
      </c>
      <c r="M28" s="73" t="s">
        <v>225</v>
      </c>
      <c r="N28" s="80">
        <v>66</v>
      </c>
      <c r="O28" s="80" t="s">
        <v>231</v>
      </c>
      <c r="P28" s="81">
        <v>8</v>
      </c>
      <c r="Q28" s="82" t="s">
        <v>244</v>
      </c>
    </row>
    <row r="29" spans="1:17" hidden="1" x14ac:dyDescent="0.35">
      <c r="A29" s="14" t="s">
        <v>221</v>
      </c>
      <c r="B29" s="4" t="s">
        <v>51</v>
      </c>
      <c r="C29" s="4" t="s">
        <v>26</v>
      </c>
      <c r="D29" s="4" t="s">
        <v>205</v>
      </c>
      <c r="E29" s="4" t="s">
        <v>52</v>
      </c>
      <c r="F29" s="10" t="s">
        <v>54</v>
      </c>
      <c r="G29" s="10" t="s">
        <v>53</v>
      </c>
      <c r="H29" s="10" t="s">
        <v>55</v>
      </c>
      <c r="I29" s="6">
        <v>5100000</v>
      </c>
      <c r="J29" s="24">
        <v>2018</v>
      </c>
      <c r="K29" s="7">
        <v>44409</v>
      </c>
      <c r="L29" s="4" t="s">
        <v>234</v>
      </c>
      <c r="M29" s="4" t="s">
        <v>234</v>
      </c>
      <c r="N29" s="21">
        <v>62.7</v>
      </c>
      <c r="O29" s="21" t="s">
        <v>232</v>
      </c>
      <c r="P29" s="17">
        <v>20</v>
      </c>
      <c r="Q29" s="22"/>
    </row>
    <row r="30" spans="1:17" hidden="1" x14ac:dyDescent="0.35">
      <c r="A30" s="14" t="s">
        <v>222</v>
      </c>
      <c r="B30" s="4" t="s">
        <v>46</v>
      </c>
      <c r="C30" s="4" t="s">
        <v>8</v>
      </c>
      <c r="D30" s="4" t="s">
        <v>204</v>
      </c>
      <c r="E30" s="4" t="s">
        <v>47</v>
      </c>
      <c r="F30" s="5" t="s">
        <v>49</v>
      </c>
      <c r="G30" s="5" t="s">
        <v>48</v>
      </c>
      <c r="H30" s="5" t="s">
        <v>50</v>
      </c>
      <c r="I30" s="6">
        <v>11000000</v>
      </c>
      <c r="J30" s="24">
        <v>2018</v>
      </c>
      <c r="K30" s="7">
        <v>44105</v>
      </c>
      <c r="L30" s="4" t="s">
        <v>225</v>
      </c>
      <c r="M30" s="4" t="s">
        <v>234</v>
      </c>
      <c r="N30" s="20">
        <v>62.7</v>
      </c>
      <c r="O30" s="20" t="s">
        <v>232</v>
      </c>
      <c r="P30" s="17">
        <v>21</v>
      </c>
      <c r="Q30" s="22"/>
    </row>
    <row r="31" spans="1:17" hidden="1" x14ac:dyDescent="0.35">
      <c r="A31" s="14" t="s">
        <v>222</v>
      </c>
      <c r="B31" s="4" t="s">
        <v>120</v>
      </c>
      <c r="C31" s="4" t="s">
        <v>32</v>
      </c>
      <c r="D31" s="4" t="s">
        <v>204</v>
      </c>
      <c r="E31" s="4" t="s">
        <v>121</v>
      </c>
      <c r="F31" s="5" t="s">
        <v>123</v>
      </c>
      <c r="G31" s="5" t="s">
        <v>122</v>
      </c>
      <c r="H31" s="5" t="s">
        <v>124</v>
      </c>
      <c r="I31" s="6">
        <v>22000000</v>
      </c>
      <c r="J31" s="24">
        <v>2018</v>
      </c>
      <c r="K31" s="7">
        <v>44927</v>
      </c>
      <c r="L31" s="4" t="s">
        <v>234</v>
      </c>
      <c r="M31" s="4" t="s">
        <v>234</v>
      </c>
      <c r="N31" s="20">
        <v>62.3</v>
      </c>
      <c r="O31" s="20" t="s">
        <v>232</v>
      </c>
      <c r="P31" s="17">
        <v>22</v>
      </c>
      <c r="Q31" s="22"/>
    </row>
    <row r="32" spans="1:17" hidden="1" x14ac:dyDescent="0.35">
      <c r="A32" s="14" t="s">
        <v>222</v>
      </c>
      <c r="B32" s="4" t="s">
        <v>56</v>
      </c>
      <c r="C32" s="4" t="s">
        <v>8</v>
      </c>
      <c r="D32" s="4" t="s">
        <v>206</v>
      </c>
      <c r="E32" s="4" t="s">
        <v>57</v>
      </c>
      <c r="F32" s="5" t="s">
        <v>59</v>
      </c>
      <c r="G32" s="5" t="s">
        <v>58</v>
      </c>
      <c r="H32" s="5" t="s">
        <v>60</v>
      </c>
      <c r="I32" s="6">
        <v>17125000</v>
      </c>
      <c r="J32" s="24">
        <v>2018</v>
      </c>
      <c r="K32" s="4">
        <v>2023</v>
      </c>
      <c r="L32" s="4" t="s">
        <v>225</v>
      </c>
      <c r="M32" s="4" t="s">
        <v>234</v>
      </c>
      <c r="N32" s="20">
        <v>61.2</v>
      </c>
      <c r="O32" s="20" t="s">
        <v>232</v>
      </c>
      <c r="P32" s="17">
        <v>23</v>
      </c>
      <c r="Q32" s="22"/>
    </row>
    <row r="33" spans="1:17" hidden="1" x14ac:dyDescent="0.35">
      <c r="A33" s="14" t="s">
        <v>221</v>
      </c>
      <c r="B33" s="4" t="s">
        <v>61</v>
      </c>
      <c r="C33" s="4" t="s">
        <v>26</v>
      </c>
      <c r="D33" s="4" t="s">
        <v>205</v>
      </c>
      <c r="E33" s="4" t="s">
        <v>62</v>
      </c>
      <c r="F33" s="10" t="s">
        <v>64</v>
      </c>
      <c r="G33" s="10" t="s">
        <v>63</v>
      </c>
      <c r="H33" s="10" t="s">
        <v>55</v>
      </c>
      <c r="I33" s="6">
        <v>5315000</v>
      </c>
      <c r="J33" s="24">
        <v>2018</v>
      </c>
      <c r="K33" s="7">
        <v>44075</v>
      </c>
      <c r="L33" s="4" t="s">
        <v>234</v>
      </c>
      <c r="M33" s="4" t="s">
        <v>234</v>
      </c>
      <c r="N33" s="21">
        <v>60.4</v>
      </c>
      <c r="O33" s="21" t="s">
        <v>232</v>
      </c>
      <c r="P33" s="17">
        <v>24</v>
      </c>
      <c r="Q33" s="22"/>
    </row>
    <row r="34" spans="1:17" hidden="1" x14ac:dyDescent="0.35">
      <c r="A34" s="14" t="s">
        <v>221</v>
      </c>
      <c r="B34" s="4" t="s">
        <v>83</v>
      </c>
      <c r="C34" s="4" t="s">
        <v>84</v>
      </c>
      <c r="D34" s="4" t="s">
        <v>206</v>
      </c>
      <c r="E34" s="4" t="s">
        <v>194</v>
      </c>
      <c r="F34" s="10" t="s">
        <v>192</v>
      </c>
      <c r="G34" s="10" t="s">
        <v>189</v>
      </c>
      <c r="H34" s="10" t="s">
        <v>186</v>
      </c>
      <c r="I34" s="6">
        <v>187500</v>
      </c>
      <c r="J34" s="24">
        <v>2018</v>
      </c>
      <c r="K34" s="4"/>
      <c r="L34" s="4" t="s">
        <v>225</v>
      </c>
      <c r="M34" s="4" t="s">
        <v>234</v>
      </c>
      <c r="N34" s="21">
        <v>57.8</v>
      </c>
      <c r="O34" s="21" t="s">
        <v>232</v>
      </c>
      <c r="P34" s="17">
        <v>25</v>
      </c>
      <c r="Q34" s="22"/>
    </row>
    <row r="35" spans="1:17" hidden="1" x14ac:dyDescent="0.35">
      <c r="A35" s="14" t="s">
        <v>221</v>
      </c>
      <c r="B35" s="4" t="s">
        <v>184</v>
      </c>
      <c r="C35" s="4" t="s">
        <v>84</v>
      </c>
      <c r="D35" s="4" t="s">
        <v>206</v>
      </c>
      <c r="E35" s="4" t="s">
        <v>194</v>
      </c>
      <c r="F35" s="10" t="s">
        <v>193</v>
      </c>
      <c r="G35" s="10" t="s">
        <v>190</v>
      </c>
      <c r="H35" s="10" t="s">
        <v>187</v>
      </c>
      <c r="I35" s="6">
        <v>544000</v>
      </c>
      <c r="J35" s="24">
        <v>2018</v>
      </c>
      <c r="K35" s="7">
        <v>44136</v>
      </c>
      <c r="L35" s="4" t="s">
        <v>225</v>
      </c>
      <c r="M35" s="4" t="s">
        <v>234</v>
      </c>
      <c r="N35" s="21">
        <v>57.8</v>
      </c>
      <c r="O35" s="21" t="s">
        <v>232</v>
      </c>
      <c r="P35" s="17">
        <v>26</v>
      </c>
      <c r="Q35" s="22"/>
    </row>
    <row r="36" spans="1:17" hidden="1" x14ac:dyDescent="0.35">
      <c r="A36" s="14" t="s">
        <v>221</v>
      </c>
      <c r="B36" s="4" t="s">
        <v>185</v>
      </c>
      <c r="C36" s="4" t="s">
        <v>84</v>
      </c>
      <c r="D36" s="4" t="s">
        <v>206</v>
      </c>
      <c r="E36" s="4" t="s">
        <v>194</v>
      </c>
      <c r="F36" s="10" t="s">
        <v>19</v>
      </c>
      <c r="G36" s="10" t="s">
        <v>191</v>
      </c>
      <c r="H36" s="10" t="s">
        <v>188</v>
      </c>
      <c r="I36" s="6">
        <v>572000</v>
      </c>
      <c r="J36" s="24">
        <v>2018</v>
      </c>
      <c r="K36" s="7">
        <v>44682</v>
      </c>
      <c r="L36" s="4" t="s">
        <v>225</v>
      </c>
      <c r="M36" s="4" t="s">
        <v>234</v>
      </c>
      <c r="N36" s="21">
        <v>57.8</v>
      </c>
      <c r="O36" s="21" t="s">
        <v>232</v>
      </c>
      <c r="P36" s="17">
        <v>27</v>
      </c>
      <c r="Q36" s="22"/>
    </row>
    <row r="37" spans="1:17" s="83" customFormat="1" x14ac:dyDescent="0.35">
      <c r="A37" s="72" t="s">
        <v>222</v>
      </c>
      <c r="B37" s="73" t="s">
        <v>144</v>
      </c>
      <c r="C37" s="73" t="s">
        <v>26</v>
      </c>
      <c r="D37" s="73" t="s">
        <v>205</v>
      </c>
      <c r="E37" s="73" t="s">
        <v>172</v>
      </c>
      <c r="F37" s="74" t="s">
        <v>165</v>
      </c>
      <c r="G37" s="74" t="s">
        <v>173</v>
      </c>
      <c r="H37" s="74" t="s">
        <v>176</v>
      </c>
      <c r="I37" s="75">
        <v>2050000</v>
      </c>
      <c r="J37" s="76">
        <v>2014</v>
      </c>
      <c r="K37" s="77">
        <v>44470</v>
      </c>
      <c r="L37" s="73" t="s">
        <v>234</v>
      </c>
      <c r="M37" s="73" t="s">
        <v>234</v>
      </c>
      <c r="N37" s="78">
        <v>57.5</v>
      </c>
      <c r="O37" s="78" t="s">
        <v>231</v>
      </c>
      <c r="P37" s="81">
        <v>9</v>
      </c>
      <c r="Q37" s="82" t="s">
        <v>245</v>
      </c>
    </row>
    <row r="38" spans="1:17" s="83" customFormat="1" x14ac:dyDescent="0.35">
      <c r="A38" s="72" t="s">
        <v>222</v>
      </c>
      <c r="B38" s="73" t="s">
        <v>170</v>
      </c>
      <c r="C38" s="73" t="s">
        <v>171</v>
      </c>
      <c r="D38" s="73" t="s">
        <v>205</v>
      </c>
      <c r="E38" s="73" t="s">
        <v>172</v>
      </c>
      <c r="F38" s="74" t="s">
        <v>175</v>
      </c>
      <c r="G38" s="74" t="s">
        <v>174</v>
      </c>
      <c r="H38" s="74" t="s">
        <v>176</v>
      </c>
      <c r="I38" s="75">
        <v>4150000</v>
      </c>
      <c r="J38" s="76">
        <v>2014</v>
      </c>
      <c r="K38" s="77">
        <v>44470</v>
      </c>
      <c r="L38" s="73" t="s">
        <v>234</v>
      </c>
      <c r="M38" s="73" t="s">
        <v>234</v>
      </c>
      <c r="N38" s="78">
        <v>57.5</v>
      </c>
      <c r="O38" s="78" t="s">
        <v>231</v>
      </c>
      <c r="P38" s="81">
        <v>10</v>
      </c>
      <c r="Q38" s="82" t="s">
        <v>245</v>
      </c>
    </row>
    <row r="39" spans="1:17" hidden="1" x14ac:dyDescent="0.35">
      <c r="A39" s="14" t="s">
        <v>222</v>
      </c>
      <c r="B39" s="4" t="s">
        <v>107</v>
      </c>
      <c r="C39" s="4" t="s">
        <v>32</v>
      </c>
      <c r="D39" s="4" t="s">
        <v>204</v>
      </c>
      <c r="E39" s="4" t="s">
        <v>108</v>
      </c>
      <c r="F39" s="5" t="s">
        <v>109</v>
      </c>
      <c r="G39" s="5" t="s">
        <v>33</v>
      </c>
      <c r="H39" s="5" t="s">
        <v>110</v>
      </c>
      <c r="I39" s="6">
        <v>14671250</v>
      </c>
      <c r="J39" s="24">
        <v>2018</v>
      </c>
      <c r="K39" s="7">
        <v>44682</v>
      </c>
      <c r="L39" s="4" t="s">
        <v>234</v>
      </c>
      <c r="M39" s="4" t="s">
        <v>234</v>
      </c>
      <c r="N39" s="20">
        <v>57.4</v>
      </c>
      <c r="O39" s="20" t="s">
        <v>232</v>
      </c>
      <c r="P39" s="17">
        <v>30</v>
      </c>
      <c r="Q39" s="22"/>
    </row>
    <row r="40" spans="1:17" hidden="1" x14ac:dyDescent="0.35">
      <c r="A40" s="14" t="s">
        <v>221</v>
      </c>
      <c r="B40" s="4" t="s">
        <v>99</v>
      </c>
      <c r="C40" s="4" t="s">
        <v>40</v>
      </c>
      <c r="D40" s="4" t="s">
        <v>206</v>
      </c>
      <c r="E40" s="4" t="s">
        <v>100</v>
      </c>
      <c r="F40" s="10" t="s">
        <v>102</v>
      </c>
      <c r="G40" s="10" t="s">
        <v>101</v>
      </c>
      <c r="H40" s="10" t="s">
        <v>103</v>
      </c>
      <c r="I40" s="6">
        <v>11375000</v>
      </c>
      <c r="J40" s="24">
        <v>2018</v>
      </c>
      <c r="K40" s="7">
        <v>44256</v>
      </c>
      <c r="L40" s="4" t="s">
        <v>225</v>
      </c>
      <c r="M40" s="4" t="s">
        <v>225</v>
      </c>
      <c r="N40" s="21">
        <v>56.3</v>
      </c>
      <c r="O40" s="21" t="s">
        <v>232</v>
      </c>
      <c r="P40" s="17">
        <v>31</v>
      </c>
      <c r="Q40" s="22"/>
    </row>
    <row r="41" spans="1:17" hidden="1" x14ac:dyDescent="0.35">
      <c r="A41" s="14" t="s">
        <v>222</v>
      </c>
      <c r="B41" s="4" t="s">
        <v>65</v>
      </c>
      <c r="C41" s="4" t="s">
        <v>26</v>
      </c>
      <c r="D41" s="4" t="s">
        <v>205</v>
      </c>
      <c r="E41" s="4" t="s">
        <v>66</v>
      </c>
      <c r="F41" s="5" t="s">
        <v>68</v>
      </c>
      <c r="G41" s="5" t="s">
        <v>67</v>
      </c>
      <c r="H41" s="5" t="s">
        <v>69</v>
      </c>
      <c r="I41" s="6">
        <v>5222500</v>
      </c>
      <c r="J41" s="24">
        <v>2018</v>
      </c>
      <c r="K41" s="4"/>
      <c r="L41" s="4" t="s">
        <v>234</v>
      </c>
      <c r="M41" s="4" t="s">
        <v>234</v>
      </c>
      <c r="N41" s="20">
        <v>56.1</v>
      </c>
      <c r="O41" s="20" t="s">
        <v>232</v>
      </c>
      <c r="P41" s="17">
        <v>32</v>
      </c>
      <c r="Q41" s="22" t="s">
        <v>246</v>
      </c>
    </row>
    <row r="42" spans="1:17" hidden="1" x14ac:dyDescent="0.35">
      <c r="A42" s="14" t="s">
        <v>221</v>
      </c>
      <c r="B42" s="4" t="s">
        <v>217</v>
      </c>
      <c r="C42" s="4" t="s">
        <v>8</v>
      </c>
      <c r="D42" s="4" t="s">
        <v>204</v>
      </c>
      <c r="E42" s="4" t="s">
        <v>70</v>
      </c>
      <c r="F42" s="5" t="s">
        <v>72</v>
      </c>
      <c r="G42" s="5" t="s">
        <v>71</v>
      </c>
      <c r="H42" s="5" t="s">
        <v>73</v>
      </c>
      <c r="I42" s="6">
        <v>15726250</v>
      </c>
      <c r="J42" s="24">
        <v>2018</v>
      </c>
      <c r="K42" s="7">
        <v>44440</v>
      </c>
      <c r="L42" s="4" t="s">
        <v>225</v>
      </c>
      <c r="M42" s="4" t="s">
        <v>234</v>
      </c>
      <c r="N42" s="21">
        <v>55</v>
      </c>
      <c r="O42" s="21" t="s">
        <v>232</v>
      </c>
      <c r="P42" s="17">
        <v>33</v>
      </c>
      <c r="Q42" s="22"/>
    </row>
    <row r="43" spans="1:17" hidden="1" x14ac:dyDescent="0.35">
      <c r="A43" s="14" t="s">
        <v>221</v>
      </c>
      <c r="B43" s="4" t="s">
        <v>218</v>
      </c>
      <c r="C43" s="4" t="s">
        <v>8</v>
      </c>
      <c r="D43" s="4" t="s">
        <v>204</v>
      </c>
      <c r="E43" s="4" t="s">
        <v>74</v>
      </c>
      <c r="F43" s="5" t="s">
        <v>76</v>
      </c>
      <c r="G43" s="5" t="s">
        <v>75</v>
      </c>
      <c r="H43" s="5" t="s">
        <v>77</v>
      </c>
      <c r="I43" s="6">
        <v>14687500</v>
      </c>
      <c r="J43" s="24">
        <v>2018</v>
      </c>
      <c r="K43" s="7">
        <v>44348</v>
      </c>
      <c r="L43" s="4" t="s">
        <v>225</v>
      </c>
      <c r="M43" s="4" t="s">
        <v>234</v>
      </c>
      <c r="N43" s="21">
        <v>52.9</v>
      </c>
      <c r="O43" s="21" t="s">
        <v>232</v>
      </c>
      <c r="P43" s="17">
        <v>34</v>
      </c>
      <c r="Q43" s="22"/>
    </row>
    <row r="44" spans="1:17" hidden="1" x14ac:dyDescent="0.35">
      <c r="A44" s="14" t="s">
        <v>221</v>
      </c>
      <c r="B44" s="4" t="s">
        <v>216</v>
      </c>
      <c r="C44" s="4" t="s">
        <v>8</v>
      </c>
      <c r="D44" s="4" t="s">
        <v>204</v>
      </c>
      <c r="E44" s="4" t="s">
        <v>104</v>
      </c>
      <c r="F44" s="5" t="s">
        <v>33</v>
      </c>
      <c r="G44" s="5" t="s">
        <v>105</v>
      </c>
      <c r="H44" s="5" t="s">
        <v>106</v>
      </c>
      <c r="I44" s="6">
        <v>14050000</v>
      </c>
      <c r="J44" s="24">
        <v>2018</v>
      </c>
      <c r="K44" s="7">
        <v>44682</v>
      </c>
      <c r="L44" s="4" t="s">
        <v>225</v>
      </c>
      <c r="M44" s="4" t="s">
        <v>234</v>
      </c>
      <c r="N44" s="21">
        <v>52.4</v>
      </c>
      <c r="O44" s="21" t="s">
        <v>232</v>
      </c>
      <c r="P44" s="17">
        <v>35</v>
      </c>
      <c r="Q44" s="22"/>
    </row>
    <row r="45" spans="1:17" hidden="1" x14ac:dyDescent="0.35">
      <c r="A45" s="14" t="s">
        <v>221</v>
      </c>
      <c r="B45" s="4" t="s">
        <v>78</v>
      </c>
      <c r="C45" s="4" t="s">
        <v>40</v>
      </c>
      <c r="D45" s="4" t="s">
        <v>206</v>
      </c>
      <c r="E45" s="4" t="s">
        <v>79</v>
      </c>
      <c r="F45" s="10" t="s">
        <v>81</v>
      </c>
      <c r="G45" s="10" t="s">
        <v>80</v>
      </c>
      <c r="H45" s="10" t="s">
        <v>82</v>
      </c>
      <c r="I45" s="6">
        <v>15312500</v>
      </c>
      <c r="J45" s="24">
        <v>2018</v>
      </c>
      <c r="K45" s="7">
        <v>44105</v>
      </c>
      <c r="L45" s="4" t="s">
        <v>225</v>
      </c>
      <c r="M45" s="4" t="s">
        <v>225</v>
      </c>
      <c r="N45" s="21">
        <v>51</v>
      </c>
      <c r="O45" s="21" t="s">
        <v>232</v>
      </c>
      <c r="P45" s="17">
        <v>36</v>
      </c>
      <c r="Q45" s="22"/>
    </row>
    <row r="46" spans="1:17" hidden="1" x14ac:dyDescent="0.35">
      <c r="A46" s="14" t="s">
        <v>221</v>
      </c>
      <c r="B46" s="4" t="s">
        <v>111</v>
      </c>
      <c r="C46" s="4" t="s">
        <v>39</v>
      </c>
      <c r="D46" s="4" t="s">
        <v>206</v>
      </c>
      <c r="E46" s="4" t="s">
        <v>112</v>
      </c>
      <c r="F46" s="10" t="s">
        <v>114</v>
      </c>
      <c r="G46" s="10" t="s">
        <v>113</v>
      </c>
      <c r="H46" s="10" t="s">
        <v>115</v>
      </c>
      <c r="I46" s="6">
        <v>12403200</v>
      </c>
      <c r="J46" s="24">
        <v>2018</v>
      </c>
      <c r="K46" s="7">
        <v>44287</v>
      </c>
      <c r="L46" s="4" t="s">
        <v>225</v>
      </c>
      <c r="M46" s="4" t="s">
        <v>234</v>
      </c>
      <c r="N46" s="21">
        <v>49.6</v>
      </c>
      <c r="O46" s="21" t="s">
        <v>232</v>
      </c>
      <c r="P46" s="17">
        <v>37</v>
      </c>
      <c r="Q46" s="22"/>
    </row>
    <row r="47" spans="1:17" hidden="1" x14ac:dyDescent="0.35">
      <c r="A47" s="14" t="s">
        <v>221</v>
      </c>
      <c r="B47" s="4" t="s">
        <v>149</v>
      </c>
      <c r="C47" s="4" t="s">
        <v>26</v>
      </c>
      <c r="D47" s="4" t="s">
        <v>205</v>
      </c>
      <c r="E47" s="4" t="s">
        <v>179</v>
      </c>
      <c r="F47" s="10" t="s">
        <v>182</v>
      </c>
      <c r="G47" s="10" t="s">
        <v>181</v>
      </c>
      <c r="H47" s="10" t="s">
        <v>183</v>
      </c>
      <c r="I47" s="6">
        <v>250000</v>
      </c>
      <c r="J47" s="24">
        <v>2014</v>
      </c>
      <c r="K47" s="7">
        <v>44228</v>
      </c>
      <c r="L47" s="4" t="s">
        <v>225</v>
      </c>
      <c r="M47" s="4" t="s">
        <v>225</v>
      </c>
      <c r="N47" s="21">
        <v>44</v>
      </c>
      <c r="O47" s="21" t="s">
        <v>232</v>
      </c>
      <c r="P47" s="17">
        <v>11</v>
      </c>
      <c r="Q47" s="22" t="s">
        <v>247</v>
      </c>
    </row>
    <row r="48" spans="1:17" hidden="1" x14ac:dyDescent="0.35">
      <c r="A48" s="14" t="s">
        <v>221</v>
      </c>
      <c r="B48" s="4" t="s">
        <v>177</v>
      </c>
      <c r="C48" s="4" t="s">
        <v>26</v>
      </c>
      <c r="D48" s="4" t="s">
        <v>205</v>
      </c>
      <c r="E48" s="4" t="s">
        <v>178</v>
      </c>
      <c r="F48" s="10" t="s">
        <v>179</v>
      </c>
      <c r="G48" s="10" t="s">
        <v>180</v>
      </c>
      <c r="H48" s="10" t="s">
        <v>183</v>
      </c>
      <c r="I48" s="6">
        <v>250000</v>
      </c>
      <c r="J48" s="24">
        <v>2014</v>
      </c>
      <c r="K48" s="7">
        <v>44228</v>
      </c>
      <c r="L48" s="4" t="s">
        <v>225</v>
      </c>
      <c r="M48" s="4" t="s">
        <v>225</v>
      </c>
      <c r="N48" s="21">
        <v>44</v>
      </c>
      <c r="O48" s="21" t="s">
        <v>232</v>
      </c>
      <c r="P48" s="17">
        <v>12</v>
      </c>
      <c r="Q48" s="22" t="s">
        <v>247</v>
      </c>
    </row>
    <row r="49" spans="8:10" x14ac:dyDescent="0.35">
      <c r="I49" s="27">
        <f>SUBTOTAL(9,I3:I48)</f>
        <v>15934654.5</v>
      </c>
    </row>
    <row r="51" spans="8:10" x14ac:dyDescent="0.35">
      <c r="H51" s="106" t="s">
        <v>444</v>
      </c>
      <c r="I51" s="114">
        <f>'Category 7 - Totals'!$C$4</f>
        <v>9341137.3120345809</v>
      </c>
    </row>
    <row r="52" spans="8:10" x14ac:dyDescent="0.35">
      <c r="H52" s="101" t="s">
        <v>428</v>
      </c>
      <c r="I52" s="115">
        <v>1517170.3120345799</v>
      </c>
    </row>
    <row r="53" spans="8:10" x14ac:dyDescent="0.35">
      <c r="H53" s="101" t="s">
        <v>443</v>
      </c>
      <c r="I53" s="115">
        <v>364017.18796542002</v>
      </c>
    </row>
    <row r="54" spans="8:10" x14ac:dyDescent="0.35">
      <c r="H54" s="102" t="s">
        <v>429</v>
      </c>
      <c r="I54" s="116">
        <f>SUBTOTAL(9,I28:I38)</f>
        <v>7823967</v>
      </c>
    </row>
    <row r="55" spans="8:10" x14ac:dyDescent="0.35">
      <c r="H55" s="104" t="s">
        <v>430</v>
      </c>
      <c r="I55" s="117">
        <f>SUBTOTAL(9,I13:I24)</f>
        <v>6229500</v>
      </c>
    </row>
    <row r="56" spans="8:10" x14ac:dyDescent="0.35">
      <c r="H56" s="144" t="s">
        <v>445</v>
      </c>
      <c r="I56" s="146">
        <f>'Category 7 - Totals'!$E$4</f>
        <v>6593517.1879654191</v>
      </c>
      <c r="J56" s="61"/>
    </row>
  </sheetData>
  <autoFilter ref="A2:Q48" xr:uid="{E6DC09F6-61F1-4623-A153-55EE9114E8EA}">
    <filterColumn colId="14">
      <filters>
        <filter val="Active Transportation"/>
      </filters>
    </filterColumn>
  </autoFilter>
  <mergeCells count="1">
    <mergeCell ref="A1:Q1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E5A7A-B56E-4B49-8EF1-073B4A1DE80F}">
  <sheetPr filterMode="1">
    <tabColor rgb="FF92D050"/>
  </sheetPr>
  <dimension ref="A1:Q55"/>
  <sheetViews>
    <sheetView zoomScaleNormal="100" workbookViewId="0">
      <selection activeCell="H59" sqref="H59"/>
    </sheetView>
  </sheetViews>
  <sheetFormatPr defaultRowHeight="14.5" x14ac:dyDescent="0.35"/>
  <cols>
    <col min="1" max="1" width="27.81640625" customWidth="1"/>
    <col min="2" max="2" width="22.26953125" customWidth="1"/>
    <col min="3" max="3" width="22.54296875" customWidth="1"/>
    <col min="4" max="4" width="16.81640625" customWidth="1"/>
    <col min="5" max="5" width="32.26953125" customWidth="1"/>
    <col min="6" max="6" width="19" customWidth="1"/>
    <col min="7" max="7" width="16.7265625" customWidth="1"/>
    <col min="8" max="8" width="68.7265625" customWidth="1"/>
    <col min="9" max="9" width="36.1796875" customWidth="1"/>
    <col min="10" max="10" width="23.81640625" customWidth="1"/>
    <col min="11" max="13" width="21.7265625" customWidth="1"/>
    <col min="14" max="14" width="24.7265625" customWidth="1"/>
    <col min="15" max="15" width="38.81640625" customWidth="1"/>
    <col min="16" max="16" width="34.1796875" customWidth="1"/>
    <col min="17" max="17" width="102.453125" customWidth="1"/>
  </cols>
  <sheetData>
    <row r="1" spans="1:17" ht="30.75" customHeight="1" x14ac:dyDescent="0.35">
      <c r="A1" s="147" t="s">
        <v>248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</row>
    <row r="2" spans="1:17" ht="24.75" customHeight="1" x14ac:dyDescent="0.35">
      <c r="A2" s="15" t="s">
        <v>223</v>
      </c>
      <c r="B2" s="9" t="s">
        <v>0</v>
      </c>
      <c r="C2" s="9" t="s">
        <v>1</v>
      </c>
      <c r="D2" s="9" t="s">
        <v>213</v>
      </c>
      <c r="E2" s="9" t="s">
        <v>2</v>
      </c>
      <c r="F2" s="9" t="s">
        <v>4</v>
      </c>
      <c r="G2" s="9" t="s">
        <v>3</v>
      </c>
      <c r="H2" s="9" t="s">
        <v>5</v>
      </c>
      <c r="I2" s="9" t="s">
        <v>202</v>
      </c>
      <c r="J2" s="23" t="s">
        <v>249</v>
      </c>
      <c r="K2" s="9" t="s">
        <v>212</v>
      </c>
      <c r="L2" s="9" t="s">
        <v>224</v>
      </c>
      <c r="M2" s="9" t="s">
        <v>233</v>
      </c>
      <c r="N2" s="13" t="s">
        <v>219</v>
      </c>
      <c r="O2" s="13" t="s">
        <v>226</v>
      </c>
      <c r="P2" s="13" t="s">
        <v>250</v>
      </c>
      <c r="Q2" s="13" t="s">
        <v>235</v>
      </c>
    </row>
    <row r="3" spans="1:17" hidden="1" x14ac:dyDescent="0.35">
      <c r="A3" s="14" t="s">
        <v>221</v>
      </c>
      <c r="B3" s="4" t="s">
        <v>162</v>
      </c>
      <c r="C3" s="4" t="s">
        <v>26</v>
      </c>
      <c r="D3" s="4" t="s">
        <v>205</v>
      </c>
      <c r="E3" s="4" t="s">
        <v>116</v>
      </c>
      <c r="F3" s="10" t="s">
        <v>118</v>
      </c>
      <c r="G3" s="10" t="s">
        <v>117</v>
      </c>
      <c r="H3" s="10" t="s">
        <v>119</v>
      </c>
      <c r="I3" s="6">
        <v>19011292.5</v>
      </c>
      <c r="J3" s="24">
        <v>2018</v>
      </c>
      <c r="K3" s="7">
        <v>46266</v>
      </c>
      <c r="L3" s="4" t="s">
        <v>234</v>
      </c>
      <c r="M3" s="4" t="s">
        <v>234</v>
      </c>
      <c r="N3" s="18" t="s">
        <v>220</v>
      </c>
      <c r="O3" s="18" t="s">
        <v>227</v>
      </c>
      <c r="P3" s="17" t="s">
        <v>220</v>
      </c>
      <c r="Q3" s="22" t="s">
        <v>236</v>
      </c>
    </row>
    <row r="4" spans="1:17" ht="17.25" hidden="1" customHeight="1" x14ac:dyDescent="0.35">
      <c r="A4" s="14" t="s">
        <v>221</v>
      </c>
      <c r="B4" s="4" t="s">
        <v>210</v>
      </c>
      <c r="C4" s="4" t="s">
        <v>13</v>
      </c>
      <c r="D4" s="4" t="s">
        <v>209</v>
      </c>
      <c r="E4" s="4" t="s">
        <v>207</v>
      </c>
      <c r="F4" s="10" t="s">
        <v>172</v>
      </c>
      <c r="G4" s="10" t="s">
        <v>165</v>
      </c>
      <c r="H4" s="3" t="s">
        <v>208</v>
      </c>
      <c r="I4" s="1">
        <v>1000000</v>
      </c>
      <c r="J4" s="25" t="s">
        <v>220</v>
      </c>
      <c r="K4" s="2">
        <v>44348</v>
      </c>
      <c r="L4" s="4" t="s">
        <v>220</v>
      </c>
      <c r="M4" s="4" t="s">
        <v>234</v>
      </c>
      <c r="N4" s="11" t="s">
        <v>220</v>
      </c>
      <c r="O4" s="11" t="s">
        <v>220</v>
      </c>
      <c r="P4" s="17" t="s">
        <v>220</v>
      </c>
      <c r="Q4" s="22" t="s">
        <v>237</v>
      </c>
    </row>
    <row r="5" spans="1:17" hidden="1" x14ac:dyDescent="0.35">
      <c r="A5" s="14" t="s">
        <v>222</v>
      </c>
      <c r="B5" s="4" t="s">
        <v>128</v>
      </c>
      <c r="C5" s="4" t="s">
        <v>6</v>
      </c>
      <c r="D5" s="4" t="s">
        <v>205</v>
      </c>
      <c r="E5" s="4" t="s">
        <v>129</v>
      </c>
      <c r="F5" s="5" t="s">
        <v>18</v>
      </c>
      <c r="G5" s="5" t="s">
        <v>18</v>
      </c>
      <c r="H5" s="5" t="s">
        <v>130</v>
      </c>
      <c r="I5" s="6">
        <v>350000</v>
      </c>
      <c r="J5" s="24">
        <v>2018</v>
      </c>
      <c r="K5" s="7">
        <v>44409</v>
      </c>
      <c r="L5" s="4" t="s">
        <v>234</v>
      </c>
      <c r="M5" s="4" t="s">
        <v>234</v>
      </c>
      <c r="N5" s="19" t="s">
        <v>220</v>
      </c>
      <c r="O5" s="19" t="s">
        <v>228</v>
      </c>
      <c r="P5" s="17" t="s">
        <v>220</v>
      </c>
      <c r="Q5" s="22"/>
    </row>
    <row r="6" spans="1:17" hidden="1" x14ac:dyDescent="0.35">
      <c r="A6" s="14" t="s">
        <v>222</v>
      </c>
      <c r="B6" s="4" t="s">
        <v>131</v>
      </c>
      <c r="C6" s="4" t="s">
        <v>6</v>
      </c>
      <c r="D6" s="4" t="s">
        <v>205</v>
      </c>
      <c r="E6" s="4" t="s">
        <v>132</v>
      </c>
      <c r="F6" s="5" t="s">
        <v>18</v>
      </c>
      <c r="G6" s="5" t="s">
        <v>18</v>
      </c>
      <c r="H6" s="5" t="s">
        <v>133</v>
      </c>
      <c r="I6" s="6">
        <v>450000</v>
      </c>
      <c r="J6" s="24">
        <v>2018</v>
      </c>
      <c r="K6" s="7">
        <v>44774</v>
      </c>
      <c r="L6" s="4" t="s">
        <v>234</v>
      </c>
      <c r="M6" s="4" t="s">
        <v>234</v>
      </c>
      <c r="N6" s="19" t="s">
        <v>220</v>
      </c>
      <c r="O6" s="19" t="s">
        <v>228</v>
      </c>
      <c r="P6" s="17" t="s">
        <v>220</v>
      </c>
      <c r="Q6" s="22"/>
    </row>
    <row r="7" spans="1:17" hidden="1" x14ac:dyDescent="0.35">
      <c r="A7" s="14" t="s">
        <v>222</v>
      </c>
      <c r="B7" s="4" t="s">
        <v>125</v>
      </c>
      <c r="C7" s="4" t="s">
        <v>6</v>
      </c>
      <c r="D7" s="4" t="s">
        <v>205</v>
      </c>
      <c r="E7" s="4" t="s">
        <v>126</v>
      </c>
      <c r="F7" s="5" t="s">
        <v>18</v>
      </c>
      <c r="G7" s="5" t="s">
        <v>18</v>
      </c>
      <c r="H7" s="5" t="s">
        <v>127</v>
      </c>
      <c r="I7" s="6">
        <v>200000</v>
      </c>
      <c r="J7" s="24">
        <v>2018</v>
      </c>
      <c r="K7" s="7">
        <v>44409</v>
      </c>
      <c r="L7" s="4" t="s">
        <v>234</v>
      </c>
      <c r="M7" s="4" t="s">
        <v>234</v>
      </c>
      <c r="N7" s="19" t="s">
        <v>220</v>
      </c>
      <c r="O7" s="19" t="s">
        <v>228</v>
      </c>
      <c r="P7" s="17" t="s">
        <v>220</v>
      </c>
      <c r="Q7" s="22"/>
    </row>
    <row r="8" spans="1:17" hidden="1" x14ac:dyDescent="0.35">
      <c r="A8" s="14" t="s">
        <v>222</v>
      </c>
      <c r="B8" s="4" t="s">
        <v>87</v>
      </c>
      <c r="C8" s="4" t="s">
        <v>6</v>
      </c>
      <c r="D8" s="4" t="s">
        <v>215</v>
      </c>
      <c r="E8" s="4" t="s">
        <v>88</v>
      </c>
      <c r="F8" s="5" t="s">
        <v>29</v>
      </c>
      <c r="G8" s="5" t="s">
        <v>29</v>
      </c>
      <c r="H8" s="5" t="s">
        <v>89</v>
      </c>
      <c r="I8" s="6">
        <v>375000</v>
      </c>
      <c r="J8" s="24">
        <v>2018</v>
      </c>
      <c r="K8" s="7">
        <v>44044</v>
      </c>
      <c r="L8" s="4" t="s">
        <v>234</v>
      </c>
      <c r="M8" s="4" t="s">
        <v>234</v>
      </c>
      <c r="N8" s="19" t="s">
        <v>220</v>
      </c>
      <c r="O8" s="19" t="s">
        <v>228</v>
      </c>
      <c r="P8" s="17" t="s">
        <v>220</v>
      </c>
      <c r="Q8" s="22" t="s">
        <v>239</v>
      </c>
    </row>
    <row r="9" spans="1:17" hidden="1" x14ac:dyDescent="0.35">
      <c r="A9" s="14" t="s">
        <v>222</v>
      </c>
      <c r="B9" s="4" t="s">
        <v>136</v>
      </c>
      <c r="C9" s="4" t="s">
        <v>135</v>
      </c>
      <c r="D9" s="4" t="s">
        <v>204</v>
      </c>
      <c r="E9" s="4" t="s">
        <v>137</v>
      </c>
      <c r="F9" s="5" t="s">
        <v>203</v>
      </c>
      <c r="G9" s="5"/>
      <c r="H9" s="5" t="s">
        <v>138</v>
      </c>
      <c r="I9" s="8">
        <v>5687500</v>
      </c>
      <c r="J9" s="18">
        <v>2014</v>
      </c>
      <c r="K9" s="7">
        <v>44166</v>
      </c>
      <c r="L9" s="4" t="s">
        <v>220</v>
      </c>
      <c r="M9" s="4" t="s">
        <v>234</v>
      </c>
      <c r="N9" s="19" t="s">
        <v>220</v>
      </c>
      <c r="O9" s="19" t="s">
        <v>220</v>
      </c>
      <c r="P9" s="17" t="s">
        <v>220</v>
      </c>
      <c r="Q9" s="22" t="s">
        <v>238</v>
      </c>
    </row>
    <row r="10" spans="1:17" hidden="1" x14ac:dyDescent="0.35">
      <c r="A10" s="14" t="s">
        <v>222</v>
      </c>
      <c r="B10" s="4" t="s">
        <v>90</v>
      </c>
      <c r="C10" s="4" t="s">
        <v>8</v>
      </c>
      <c r="D10" s="4" t="s">
        <v>204</v>
      </c>
      <c r="E10" s="4" t="s">
        <v>91</v>
      </c>
      <c r="F10" s="5" t="s">
        <v>29</v>
      </c>
      <c r="G10" s="5" t="s">
        <v>29</v>
      </c>
      <c r="H10" s="5" t="s">
        <v>92</v>
      </c>
      <c r="I10" s="6">
        <v>11200000</v>
      </c>
      <c r="J10" s="24">
        <v>2018</v>
      </c>
      <c r="K10" s="7">
        <v>44075</v>
      </c>
      <c r="L10" s="4" t="s">
        <v>225</v>
      </c>
      <c r="M10" s="4" t="s">
        <v>234</v>
      </c>
      <c r="N10" s="20">
        <v>97.3</v>
      </c>
      <c r="O10" s="20" t="s">
        <v>229</v>
      </c>
      <c r="P10" s="17">
        <v>1</v>
      </c>
      <c r="Q10" s="22"/>
    </row>
    <row r="11" spans="1:17" s="71" customFormat="1" x14ac:dyDescent="0.35">
      <c r="A11" s="62" t="s">
        <v>442</v>
      </c>
      <c r="B11" s="63" t="s">
        <v>220</v>
      </c>
      <c r="C11" s="63" t="s">
        <v>6</v>
      </c>
      <c r="D11" s="63" t="s">
        <v>215</v>
      </c>
      <c r="E11" s="63" t="s">
        <v>200</v>
      </c>
      <c r="F11" s="64" t="s">
        <v>29</v>
      </c>
      <c r="G11" s="64" t="s">
        <v>29</v>
      </c>
      <c r="H11" s="64" t="s">
        <v>201</v>
      </c>
      <c r="I11" s="65">
        <v>498720</v>
      </c>
      <c r="J11" s="66">
        <v>2019</v>
      </c>
      <c r="K11" s="67">
        <v>44075</v>
      </c>
      <c r="L11" s="63" t="s">
        <v>234</v>
      </c>
      <c r="M11" s="63" t="s">
        <v>234</v>
      </c>
      <c r="N11" s="68">
        <v>95</v>
      </c>
      <c r="O11" s="68" t="s">
        <v>230</v>
      </c>
      <c r="P11" s="69">
        <v>1</v>
      </c>
      <c r="Q11" s="70"/>
    </row>
    <row r="12" spans="1:17" hidden="1" x14ac:dyDescent="0.35">
      <c r="A12" s="14" t="s">
        <v>222</v>
      </c>
      <c r="B12" s="4" t="s">
        <v>93</v>
      </c>
      <c r="C12" s="4" t="s">
        <v>8</v>
      </c>
      <c r="D12" s="4" t="s">
        <v>204</v>
      </c>
      <c r="E12" s="4" t="s">
        <v>94</v>
      </c>
      <c r="F12" s="5" t="s">
        <v>29</v>
      </c>
      <c r="G12" s="5" t="s">
        <v>29</v>
      </c>
      <c r="H12" s="5" t="s">
        <v>95</v>
      </c>
      <c r="I12" s="6">
        <v>1400000</v>
      </c>
      <c r="J12" s="24">
        <v>2018</v>
      </c>
      <c r="K12" s="7">
        <v>44075</v>
      </c>
      <c r="L12" s="4" t="s">
        <v>225</v>
      </c>
      <c r="M12" s="4" t="s">
        <v>234</v>
      </c>
      <c r="N12" s="20">
        <v>87.6</v>
      </c>
      <c r="O12" s="20" t="s">
        <v>229</v>
      </c>
      <c r="P12" s="17">
        <v>3</v>
      </c>
      <c r="Q12" s="22"/>
    </row>
    <row r="13" spans="1:17" hidden="1" x14ac:dyDescent="0.35">
      <c r="A13" s="14" t="s">
        <v>221</v>
      </c>
      <c r="B13" s="4" t="s">
        <v>145</v>
      </c>
      <c r="C13" s="4" t="s">
        <v>13</v>
      </c>
      <c r="D13" s="4" t="s">
        <v>205</v>
      </c>
      <c r="E13" s="4" t="s">
        <v>146</v>
      </c>
      <c r="F13" s="10" t="s">
        <v>147</v>
      </c>
      <c r="G13" s="10" t="s">
        <v>19</v>
      </c>
      <c r="H13" s="10" t="s">
        <v>148</v>
      </c>
      <c r="I13" s="6">
        <v>875000</v>
      </c>
      <c r="J13" s="24">
        <v>2014</v>
      </c>
      <c r="K13" s="4"/>
      <c r="L13" s="4" t="s">
        <v>220</v>
      </c>
      <c r="M13" s="4" t="s">
        <v>234</v>
      </c>
      <c r="N13" s="21">
        <v>86.6</v>
      </c>
      <c r="O13" s="21" t="s">
        <v>231</v>
      </c>
      <c r="P13" s="17">
        <v>4</v>
      </c>
      <c r="Q13" s="22"/>
    </row>
    <row r="14" spans="1:17" hidden="1" x14ac:dyDescent="0.35">
      <c r="A14" s="14" t="s">
        <v>222</v>
      </c>
      <c r="B14" s="4" t="s">
        <v>20</v>
      </c>
      <c r="C14" s="4" t="s">
        <v>21</v>
      </c>
      <c r="D14" s="4" t="s">
        <v>204</v>
      </c>
      <c r="E14" s="4" t="s">
        <v>22</v>
      </c>
      <c r="F14" s="5" t="s">
        <v>24</v>
      </c>
      <c r="G14" s="5" t="s">
        <v>23</v>
      </c>
      <c r="H14" s="5" t="s">
        <v>25</v>
      </c>
      <c r="I14" s="6">
        <v>5872181.25</v>
      </c>
      <c r="J14" s="24">
        <v>2018</v>
      </c>
      <c r="K14" s="4" t="s">
        <v>214</v>
      </c>
      <c r="L14" s="4" t="s">
        <v>234</v>
      </c>
      <c r="M14" s="4" t="s">
        <v>234</v>
      </c>
      <c r="N14" s="20">
        <v>82.85</v>
      </c>
      <c r="O14" s="20" t="s">
        <v>232</v>
      </c>
      <c r="P14" s="17">
        <v>5</v>
      </c>
      <c r="Q14" s="22"/>
    </row>
    <row r="15" spans="1:17" hidden="1" x14ac:dyDescent="0.35">
      <c r="A15" s="14" t="s">
        <v>222</v>
      </c>
      <c r="B15" s="4" t="s">
        <v>96</v>
      </c>
      <c r="C15" s="4" t="s">
        <v>8</v>
      </c>
      <c r="D15" s="4" t="s">
        <v>204</v>
      </c>
      <c r="E15" s="4" t="s">
        <v>97</v>
      </c>
      <c r="F15" s="5" t="s">
        <v>29</v>
      </c>
      <c r="G15" s="5" t="s">
        <v>29</v>
      </c>
      <c r="H15" s="5" t="s">
        <v>98</v>
      </c>
      <c r="I15" s="6">
        <v>7280000</v>
      </c>
      <c r="J15" s="24">
        <v>2018</v>
      </c>
      <c r="K15" s="7">
        <v>44348</v>
      </c>
      <c r="L15" s="4" t="s">
        <v>225</v>
      </c>
      <c r="M15" s="4" t="s">
        <v>234</v>
      </c>
      <c r="N15" s="20">
        <v>81.7</v>
      </c>
      <c r="O15" s="20" t="s">
        <v>229</v>
      </c>
      <c r="P15" s="17">
        <v>6</v>
      </c>
      <c r="Q15" s="22"/>
    </row>
    <row r="16" spans="1:17" hidden="1" x14ac:dyDescent="0.35">
      <c r="A16" s="14" t="s">
        <v>222</v>
      </c>
      <c r="B16" s="4"/>
      <c r="C16" s="4" t="s">
        <v>26</v>
      </c>
      <c r="D16" s="4" t="s">
        <v>205</v>
      </c>
      <c r="E16" s="4" t="s">
        <v>27</v>
      </c>
      <c r="F16" s="5" t="s">
        <v>19</v>
      </c>
      <c r="G16" s="5" t="s">
        <v>165</v>
      </c>
      <c r="H16" s="5" t="s">
        <v>28</v>
      </c>
      <c r="I16" s="6">
        <v>7260000</v>
      </c>
      <c r="J16" s="24">
        <v>2018</v>
      </c>
      <c r="K16" s="7">
        <v>44805</v>
      </c>
      <c r="L16" s="4" t="s">
        <v>234</v>
      </c>
      <c r="M16" s="4" t="s">
        <v>234</v>
      </c>
      <c r="N16" s="20">
        <v>81.400000000000006</v>
      </c>
      <c r="O16" s="20" t="s">
        <v>232</v>
      </c>
      <c r="P16" s="17">
        <v>7</v>
      </c>
      <c r="Q16" s="22"/>
    </row>
    <row r="17" spans="1:17" hidden="1" x14ac:dyDescent="0.35">
      <c r="A17" s="14" t="s">
        <v>221</v>
      </c>
      <c r="B17" s="4" t="s">
        <v>139</v>
      </c>
      <c r="C17" s="4" t="s">
        <v>31</v>
      </c>
      <c r="D17" s="4" t="s">
        <v>205</v>
      </c>
      <c r="E17" s="4" t="s">
        <v>140</v>
      </c>
      <c r="F17" s="10" t="s">
        <v>142</v>
      </c>
      <c r="G17" s="10" t="s">
        <v>141</v>
      </c>
      <c r="H17" s="10" t="s">
        <v>143</v>
      </c>
      <c r="I17" s="6">
        <v>2000000</v>
      </c>
      <c r="J17" s="24">
        <v>2018</v>
      </c>
      <c r="K17" s="7">
        <v>44013</v>
      </c>
      <c r="L17" s="4" t="s">
        <v>225</v>
      </c>
      <c r="M17" s="4" t="s">
        <v>234</v>
      </c>
      <c r="N17" s="21">
        <v>81.2</v>
      </c>
      <c r="O17" s="21" t="s">
        <v>231</v>
      </c>
      <c r="P17" s="17">
        <v>8</v>
      </c>
      <c r="Q17" s="22"/>
    </row>
    <row r="18" spans="1:17" hidden="1" x14ac:dyDescent="0.35">
      <c r="A18" s="14" t="s">
        <v>221</v>
      </c>
      <c r="B18" s="4" t="s">
        <v>163</v>
      </c>
      <c r="C18" s="4" t="s">
        <v>30</v>
      </c>
      <c r="D18" s="4" t="s">
        <v>211</v>
      </c>
      <c r="E18" s="4" t="s">
        <v>165</v>
      </c>
      <c r="F18" s="10" t="s">
        <v>166</v>
      </c>
      <c r="G18" s="10" t="s">
        <v>168</v>
      </c>
      <c r="H18" s="10" t="s">
        <v>86</v>
      </c>
      <c r="I18" s="6">
        <v>118800</v>
      </c>
      <c r="J18" s="24">
        <v>2018</v>
      </c>
      <c r="K18" s="7">
        <v>44197</v>
      </c>
      <c r="L18" s="4" t="s">
        <v>234</v>
      </c>
      <c r="M18" s="4" t="s">
        <v>234</v>
      </c>
      <c r="N18" s="21">
        <v>77.7</v>
      </c>
      <c r="O18" s="21" t="s">
        <v>231</v>
      </c>
      <c r="P18" s="17">
        <v>9</v>
      </c>
      <c r="Q18" s="22" t="s">
        <v>241</v>
      </c>
    </row>
    <row r="19" spans="1:17" hidden="1" x14ac:dyDescent="0.35">
      <c r="A19" s="14" t="s">
        <v>221</v>
      </c>
      <c r="B19" s="4" t="s">
        <v>164</v>
      </c>
      <c r="C19" s="4" t="s">
        <v>30</v>
      </c>
      <c r="D19" s="4" t="s">
        <v>211</v>
      </c>
      <c r="E19" s="4" t="s">
        <v>166</v>
      </c>
      <c r="F19" s="10" t="s">
        <v>165</v>
      </c>
      <c r="G19" s="10" t="s">
        <v>167</v>
      </c>
      <c r="H19" s="10" t="s">
        <v>86</v>
      </c>
      <c r="I19" s="6">
        <v>237600</v>
      </c>
      <c r="J19" s="24">
        <v>2018</v>
      </c>
      <c r="K19" s="7">
        <v>44197</v>
      </c>
      <c r="L19" s="4" t="s">
        <v>234</v>
      </c>
      <c r="M19" s="4" t="s">
        <v>234</v>
      </c>
      <c r="N19" s="21">
        <v>77.7</v>
      </c>
      <c r="O19" s="21" t="s">
        <v>231</v>
      </c>
      <c r="P19" s="17">
        <v>10</v>
      </c>
      <c r="Q19" s="22" t="s">
        <v>241</v>
      </c>
    </row>
    <row r="20" spans="1:17" hidden="1" x14ac:dyDescent="0.35">
      <c r="A20" s="14" t="s">
        <v>221</v>
      </c>
      <c r="B20" s="4" t="s">
        <v>85</v>
      </c>
      <c r="C20" s="4" t="s">
        <v>30</v>
      </c>
      <c r="D20" s="4" t="s">
        <v>211</v>
      </c>
      <c r="E20" s="4" t="s">
        <v>169</v>
      </c>
      <c r="F20" s="10" t="s">
        <v>165</v>
      </c>
      <c r="G20" s="10" t="s">
        <v>166</v>
      </c>
      <c r="H20" s="10" t="s">
        <v>86</v>
      </c>
      <c r="I20" s="6">
        <v>237600</v>
      </c>
      <c r="J20" s="24">
        <v>2018</v>
      </c>
      <c r="K20" s="7">
        <v>44197</v>
      </c>
      <c r="L20" s="4" t="s">
        <v>234</v>
      </c>
      <c r="M20" s="4" t="s">
        <v>234</v>
      </c>
      <c r="N20" s="21">
        <v>77.7</v>
      </c>
      <c r="O20" s="21" t="s">
        <v>231</v>
      </c>
      <c r="P20" s="17">
        <v>11</v>
      </c>
      <c r="Q20" s="22" t="s">
        <v>241</v>
      </c>
    </row>
    <row r="21" spans="1:17" hidden="1" x14ac:dyDescent="0.35">
      <c r="A21" s="14" t="s">
        <v>222</v>
      </c>
      <c r="B21" s="4" t="s">
        <v>159</v>
      </c>
      <c r="C21" s="4" t="s">
        <v>13</v>
      </c>
      <c r="D21" s="4" t="s">
        <v>204</v>
      </c>
      <c r="E21" s="4" t="s">
        <v>134</v>
      </c>
      <c r="F21" s="5" t="s">
        <v>160</v>
      </c>
      <c r="G21" s="5" t="s">
        <v>156</v>
      </c>
      <c r="H21" s="5" t="s">
        <v>158</v>
      </c>
      <c r="I21" s="6">
        <v>15000000</v>
      </c>
      <c r="J21" s="24">
        <v>2019</v>
      </c>
      <c r="K21" s="7">
        <v>45413</v>
      </c>
      <c r="L21" s="4" t="s">
        <v>220</v>
      </c>
      <c r="M21" s="4" t="s">
        <v>234</v>
      </c>
      <c r="N21" s="20">
        <v>77.2</v>
      </c>
      <c r="O21" s="20" t="s">
        <v>232</v>
      </c>
      <c r="P21" s="17">
        <v>12</v>
      </c>
      <c r="Q21" s="22" t="s">
        <v>242</v>
      </c>
    </row>
    <row r="22" spans="1:17" hidden="1" x14ac:dyDescent="0.35">
      <c r="A22" s="14" t="s">
        <v>222</v>
      </c>
      <c r="B22" s="4" t="s">
        <v>161</v>
      </c>
      <c r="C22" s="4" t="s">
        <v>13</v>
      </c>
      <c r="D22" s="4" t="s">
        <v>206</v>
      </c>
      <c r="E22" s="4" t="s">
        <v>134</v>
      </c>
      <c r="F22" s="5" t="s">
        <v>157</v>
      </c>
      <c r="G22" s="5" t="s">
        <v>155</v>
      </c>
      <c r="H22" s="5" t="s">
        <v>158</v>
      </c>
      <c r="I22" s="16">
        <v>10000000</v>
      </c>
      <c r="J22" s="18">
        <v>2019</v>
      </c>
      <c r="K22" s="7">
        <v>45413</v>
      </c>
      <c r="L22" s="4" t="s">
        <v>220</v>
      </c>
      <c r="M22" s="4" t="s">
        <v>234</v>
      </c>
      <c r="N22" s="20">
        <v>77.2</v>
      </c>
      <c r="O22" s="20" t="s">
        <v>232</v>
      </c>
      <c r="P22" s="17">
        <v>13</v>
      </c>
      <c r="Q22" s="22" t="s">
        <v>242</v>
      </c>
    </row>
    <row r="23" spans="1:17" hidden="1" x14ac:dyDescent="0.35">
      <c r="A23" s="14" t="s">
        <v>221</v>
      </c>
      <c r="B23" s="4" t="s">
        <v>12</v>
      </c>
      <c r="C23" s="4" t="s">
        <v>13</v>
      </c>
      <c r="D23" s="4" t="s">
        <v>206</v>
      </c>
      <c r="E23" s="4" t="s">
        <v>14</v>
      </c>
      <c r="F23" s="10" t="s">
        <v>16</v>
      </c>
      <c r="G23" s="10" t="s">
        <v>15</v>
      </c>
      <c r="H23" s="10" t="s">
        <v>17</v>
      </c>
      <c r="I23" s="12">
        <v>75000000</v>
      </c>
      <c r="J23" s="24">
        <v>2019</v>
      </c>
      <c r="K23" s="7">
        <v>45139</v>
      </c>
      <c r="L23" s="4" t="s">
        <v>220</v>
      </c>
      <c r="M23" s="4" t="s">
        <v>234</v>
      </c>
      <c r="N23" s="21">
        <v>73.5</v>
      </c>
      <c r="O23" s="21" t="s">
        <v>232</v>
      </c>
      <c r="P23" s="17">
        <v>14</v>
      </c>
      <c r="Q23" s="22" t="s">
        <v>242</v>
      </c>
    </row>
    <row r="24" spans="1:17" hidden="1" x14ac:dyDescent="0.35">
      <c r="A24" s="14" t="s">
        <v>222</v>
      </c>
      <c r="B24" s="4" t="s">
        <v>34</v>
      </c>
      <c r="C24" s="4" t="s">
        <v>32</v>
      </c>
      <c r="D24" s="4" t="s">
        <v>204</v>
      </c>
      <c r="E24" s="4" t="s">
        <v>35</v>
      </c>
      <c r="F24" s="5" t="s">
        <v>37</v>
      </c>
      <c r="G24" s="5" t="s">
        <v>36</v>
      </c>
      <c r="H24" s="5" t="s">
        <v>38</v>
      </c>
      <c r="I24" s="12">
        <v>2760500</v>
      </c>
      <c r="J24" s="24">
        <v>2011</v>
      </c>
      <c r="K24" s="7">
        <v>44317</v>
      </c>
      <c r="L24" s="4" t="s">
        <v>225</v>
      </c>
      <c r="M24" s="4" t="s">
        <v>225</v>
      </c>
      <c r="N24" s="20">
        <v>72</v>
      </c>
      <c r="O24" s="20" t="s">
        <v>231</v>
      </c>
      <c r="P24" s="17">
        <v>15</v>
      </c>
      <c r="Q24" s="22" t="s">
        <v>243</v>
      </c>
    </row>
    <row r="25" spans="1:17" hidden="1" x14ac:dyDescent="0.35">
      <c r="A25" s="14" t="s">
        <v>221</v>
      </c>
      <c r="B25" s="4" t="s">
        <v>41</v>
      </c>
      <c r="C25" s="4" t="s">
        <v>40</v>
      </c>
      <c r="D25" s="4" t="s">
        <v>206</v>
      </c>
      <c r="E25" s="4" t="s">
        <v>42</v>
      </c>
      <c r="F25" s="10" t="s">
        <v>44</v>
      </c>
      <c r="G25" s="10" t="s">
        <v>43</v>
      </c>
      <c r="H25" s="10" t="s">
        <v>45</v>
      </c>
      <c r="I25" s="6">
        <v>7875000</v>
      </c>
      <c r="J25" s="24">
        <v>2018</v>
      </c>
      <c r="K25" s="7">
        <v>44287</v>
      </c>
      <c r="L25" s="4" t="s">
        <v>225</v>
      </c>
      <c r="M25" s="4" t="s">
        <v>225</v>
      </c>
      <c r="N25" s="21">
        <v>71.099999999999994</v>
      </c>
      <c r="O25" s="21" t="s">
        <v>232</v>
      </c>
      <c r="P25" s="17">
        <v>16</v>
      </c>
      <c r="Q25" s="22"/>
    </row>
    <row r="26" spans="1:17" hidden="1" x14ac:dyDescent="0.35">
      <c r="A26" s="14" t="s">
        <v>222</v>
      </c>
      <c r="B26" s="4" t="s">
        <v>7</v>
      </c>
      <c r="C26" s="4" t="s">
        <v>8</v>
      </c>
      <c r="D26" s="4" t="s">
        <v>204</v>
      </c>
      <c r="E26" s="4" t="s">
        <v>9</v>
      </c>
      <c r="F26" s="5" t="s">
        <v>9</v>
      </c>
      <c r="G26" s="5" t="s">
        <v>10</v>
      </c>
      <c r="H26" s="5" t="s">
        <v>11</v>
      </c>
      <c r="I26" s="6">
        <v>1881187.5</v>
      </c>
      <c r="J26" s="24">
        <v>2006</v>
      </c>
      <c r="K26" s="7">
        <v>44136</v>
      </c>
      <c r="L26" s="4" t="s">
        <v>225</v>
      </c>
      <c r="M26" s="4" t="s">
        <v>225</v>
      </c>
      <c r="N26" s="20">
        <v>70.8</v>
      </c>
      <c r="O26" s="20" t="s">
        <v>231</v>
      </c>
      <c r="P26" s="17">
        <v>17</v>
      </c>
      <c r="Q26" s="22" t="s">
        <v>240</v>
      </c>
    </row>
    <row r="27" spans="1:17" hidden="1" x14ac:dyDescent="0.35">
      <c r="A27" s="14" t="s">
        <v>221</v>
      </c>
      <c r="B27" s="4" t="s">
        <v>195</v>
      </c>
      <c r="C27" s="4" t="s">
        <v>13</v>
      </c>
      <c r="D27" s="4" t="s">
        <v>204</v>
      </c>
      <c r="E27" s="4" t="s">
        <v>196</v>
      </c>
      <c r="F27" s="10" t="s">
        <v>198</v>
      </c>
      <c r="G27" s="10" t="s">
        <v>197</v>
      </c>
      <c r="H27" s="10" t="s">
        <v>199</v>
      </c>
      <c r="I27" s="6">
        <v>5400000</v>
      </c>
      <c r="J27" s="24">
        <v>2018</v>
      </c>
      <c r="K27" s="7">
        <v>47209</v>
      </c>
      <c r="L27" s="4" t="s">
        <v>220</v>
      </c>
      <c r="M27" s="4" t="s">
        <v>234</v>
      </c>
      <c r="N27" s="21">
        <v>70.7</v>
      </c>
      <c r="O27" s="21" t="s">
        <v>232</v>
      </c>
      <c r="P27" s="17">
        <v>18</v>
      </c>
      <c r="Q27" s="22"/>
    </row>
    <row r="28" spans="1:17" hidden="1" x14ac:dyDescent="0.35">
      <c r="A28" s="14" t="s">
        <v>222</v>
      </c>
      <c r="B28" s="4" t="s">
        <v>150</v>
      </c>
      <c r="C28" s="4" t="s">
        <v>84</v>
      </c>
      <c r="D28" s="4" t="s">
        <v>206</v>
      </c>
      <c r="E28" s="4" t="s">
        <v>151</v>
      </c>
      <c r="F28" s="5" t="s">
        <v>153</v>
      </c>
      <c r="G28" s="5" t="s">
        <v>152</v>
      </c>
      <c r="H28" s="5" t="s">
        <v>154</v>
      </c>
      <c r="I28" s="6">
        <v>1623967</v>
      </c>
      <c r="J28" s="24">
        <v>2014</v>
      </c>
      <c r="K28" s="7">
        <v>44805</v>
      </c>
      <c r="L28" s="4" t="s">
        <v>225</v>
      </c>
      <c r="M28" s="4" t="s">
        <v>225</v>
      </c>
      <c r="N28" s="20">
        <v>66</v>
      </c>
      <c r="O28" s="20" t="s">
        <v>231</v>
      </c>
      <c r="P28" s="17">
        <v>19</v>
      </c>
      <c r="Q28" s="22" t="s">
        <v>244</v>
      </c>
    </row>
    <row r="29" spans="1:17" hidden="1" x14ac:dyDescent="0.35">
      <c r="A29" s="14" t="s">
        <v>221</v>
      </c>
      <c r="B29" s="4" t="s">
        <v>51</v>
      </c>
      <c r="C29" s="4" t="s">
        <v>26</v>
      </c>
      <c r="D29" s="4" t="s">
        <v>205</v>
      </c>
      <c r="E29" s="4" t="s">
        <v>52</v>
      </c>
      <c r="F29" s="10" t="s">
        <v>54</v>
      </c>
      <c r="G29" s="10" t="s">
        <v>53</v>
      </c>
      <c r="H29" s="10" t="s">
        <v>55</v>
      </c>
      <c r="I29" s="6">
        <v>5100000</v>
      </c>
      <c r="J29" s="24">
        <v>2018</v>
      </c>
      <c r="K29" s="7">
        <v>44409</v>
      </c>
      <c r="L29" s="4" t="s">
        <v>234</v>
      </c>
      <c r="M29" s="4" t="s">
        <v>234</v>
      </c>
      <c r="N29" s="21">
        <v>62.7</v>
      </c>
      <c r="O29" s="21" t="s">
        <v>232</v>
      </c>
      <c r="P29" s="17">
        <v>20</v>
      </c>
      <c r="Q29" s="22"/>
    </row>
    <row r="30" spans="1:17" hidden="1" x14ac:dyDescent="0.35">
      <c r="A30" s="14" t="s">
        <v>222</v>
      </c>
      <c r="B30" s="4" t="s">
        <v>46</v>
      </c>
      <c r="C30" s="4" t="s">
        <v>8</v>
      </c>
      <c r="D30" s="4" t="s">
        <v>204</v>
      </c>
      <c r="E30" s="4" t="s">
        <v>47</v>
      </c>
      <c r="F30" s="5" t="s">
        <v>49</v>
      </c>
      <c r="G30" s="5" t="s">
        <v>48</v>
      </c>
      <c r="H30" s="5" t="s">
        <v>50</v>
      </c>
      <c r="I30" s="6">
        <v>11000000</v>
      </c>
      <c r="J30" s="24">
        <v>2018</v>
      </c>
      <c r="K30" s="7">
        <v>44105</v>
      </c>
      <c r="L30" s="4" t="s">
        <v>225</v>
      </c>
      <c r="M30" s="4" t="s">
        <v>234</v>
      </c>
      <c r="N30" s="20">
        <v>62.7</v>
      </c>
      <c r="O30" s="20" t="s">
        <v>232</v>
      </c>
      <c r="P30" s="17">
        <v>21</v>
      </c>
      <c r="Q30" s="22"/>
    </row>
    <row r="31" spans="1:17" hidden="1" x14ac:dyDescent="0.35">
      <c r="A31" s="14" t="s">
        <v>222</v>
      </c>
      <c r="B31" s="4" t="s">
        <v>120</v>
      </c>
      <c r="C31" s="4" t="s">
        <v>32</v>
      </c>
      <c r="D31" s="4" t="s">
        <v>204</v>
      </c>
      <c r="E31" s="4" t="s">
        <v>121</v>
      </c>
      <c r="F31" s="5" t="s">
        <v>123</v>
      </c>
      <c r="G31" s="5" t="s">
        <v>122</v>
      </c>
      <c r="H31" s="5" t="s">
        <v>124</v>
      </c>
      <c r="I31" s="6">
        <v>22000000</v>
      </c>
      <c r="J31" s="24">
        <v>2018</v>
      </c>
      <c r="K31" s="7">
        <v>44927</v>
      </c>
      <c r="L31" s="4" t="s">
        <v>234</v>
      </c>
      <c r="M31" s="4" t="s">
        <v>234</v>
      </c>
      <c r="N31" s="20">
        <v>62.3</v>
      </c>
      <c r="O31" s="20" t="s">
        <v>232</v>
      </c>
      <c r="P31" s="17">
        <v>22</v>
      </c>
      <c r="Q31" s="22"/>
    </row>
    <row r="32" spans="1:17" hidden="1" x14ac:dyDescent="0.35">
      <c r="A32" s="14" t="s">
        <v>222</v>
      </c>
      <c r="B32" s="4" t="s">
        <v>56</v>
      </c>
      <c r="C32" s="4" t="s">
        <v>8</v>
      </c>
      <c r="D32" s="4" t="s">
        <v>206</v>
      </c>
      <c r="E32" s="4" t="s">
        <v>57</v>
      </c>
      <c r="F32" s="5" t="s">
        <v>59</v>
      </c>
      <c r="G32" s="5" t="s">
        <v>58</v>
      </c>
      <c r="H32" s="5" t="s">
        <v>60</v>
      </c>
      <c r="I32" s="6">
        <v>17125000</v>
      </c>
      <c r="J32" s="24">
        <v>2018</v>
      </c>
      <c r="K32" s="4">
        <v>2023</v>
      </c>
      <c r="L32" s="4" t="s">
        <v>225</v>
      </c>
      <c r="M32" s="4" t="s">
        <v>234</v>
      </c>
      <c r="N32" s="20">
        <v>61.2</v>
      </c>
      <c r="O32" s="20" t="s">
        <v>232</v>
      </c>
      <c r="P32" s="17">
        <v>23</v>
      </c>
      <c r="Q32" s="22"/>
    </row>
    <row r="33" spans="1:17" hidden="1" x14ac:dyDescent="0.35">
      <c r="A33" s="14" t="s">
        <v>221</v>
      </c>
      <c r="B33" s="4" t="s">
        <v>61</v>
      </c>
      <c r="C33" s="4" t="s">
        <v>26</v>
      </c>
      <c r="D33" s="4" t="s">
        <v>205</v>
      </c>
      <c r="E33" s="4" t="s">
        <v>62</v>
      </c>
      <c r="F33" s="10" t="s">
        <v>64</v>
      </c>
      <c r="G33" s="10" t="s">
        <v>63</v>
      </c>
      <c r="H33" s="10" t="s">
        <v>55</v>
      </c>
      <c r="I33" s="6">
        <v>5315000</v>
      </c>
      <c r="J33" s="24">
        <v>2018</v>
      </c>
      <c r="K33" s="7">
        <v>44075</v>
      </c>
      <c r="L33" s="4" t="s">
        <v>234</v>
      </c>
      <c r="M33" s="4" t="s">
        <v>234</v>
      </c>
      <c r="N33" s="21">
        <v>60.4</v>
      </c>
      <c r="O33" s="21" t="s">
        <v>232</v>
      </c>
      <c r="P33" s="17">
        <v>24</v>
      </c>
      <c r="Q33" s="22"/>
    </row>
    <row r="34" spans="1:17" hidden="1" x14ac:dyDescent="0.35">
      <c r="A34" s="14" t="s">
        <v>221</v>
      </c>
      <c r="B34" s="4" t="s">
        <v>83</v>
      </c>
      <c r="C34" s="4" t="s">
        <v>84</v>
      </c>
      <c r="D34" s="4" t="s">
        <v>206</v>
      </c>
      <c r="E34" s="4" t="s">
        <v>194</v>
      </c>
      <c r="F34" s="10" t="s">
        <v>192</v>
      </c>
      <c r="G34" s="10" t="s">
        <v>189</v>
      </c>
      <c r="H34" s="10" t="s">
        <v>186</v>
      </c>
      <c r="I34" s="6">
        <v>187500</v>
      </c>
      <c r="J34" s="24">
        <v>2018</v>
      </c>
      <c r="K34" s="4"/>
      <c r="L34" s="4" t="s">
        <v>225</v>
      </c>
      <c r="M34" s="4" t="s">
        <v>234</v>
      </c>
      <c r="N34" s="21">
        <v>57.8</v>
      </c>
      <c r="O34" s="21" t="s">
        <v>232</v>
      </c>
      <c r="P34" s="17">
        <v>25</v>
      </c>
      <c r="Q34" s="22"/>
    </row>
    <row r="35" spans="1:17" hidden="1" x14ac:dyDescent="0.35">
      <c r="A35" s="14" t="s">
        <v>221</v>
      </c>
      <c r="B35" s="4" t="s">
        <v>184</v>
      </c>
      <c r="C35" s="4" t="s">
        <v>84</v>
      </c>
      <c r="D35" s="4" t="s">
        <v>206</v>
      </c>
      <c r="E35" s="4" t="s">
        <v>194</v>
      </c>
      <c r="F35" s="10" t="s">
        <v>193</v>
      </c>
      <c r="G35" s="10" t="s">
        <v>190</v>
      </c>
      <c r="H35" s="10" t="s">
        <v>187</v>
      </c>
      <c r="I35" s="6">
        <v>544000</v>
      </c>
      <c r="J35" s="24">
        <v>2018</v>
      </c>
      <c r="K35" s="7">
        <v>44136</v>
      </c>
      <c r="L35" s="4" t="s">
        <v>225</v>
      </c>
      <c r="M35" s="4" t="s">
        <v>234</v>
      </c>
      <c r="N35" s="21">
        <v>57.8</v>
      </c>
      <c r="O35" s="21" t="s">
        <v>232</v>
      </c>
      <c r="P35" s="17">
        <v>26</v>
      </c>
      <c r="Q35" s="22"/>
    </row>
    <row r="36" spans="1:17" hidden="1" x14ac:dyDescent="0.35">
      <c r="A36" s="14" t="s">
        <v>221</v>
      </c>
      <c r="B36" s="4" t="s">
        <v>185</v>
      </c>
      <c r="C36" s="4" t="s">
        <v>84</v>
      </c>
      <c r="D36" s="4" t="s">
        <v>206</v>
      </c>
      <c r="E36" s="4" t="s">
        <v>194</v>
      </c>
      <c r="F36" s="10" t="s">
        <v>19</v>
      </c>
      <c r="G36" s="10" t="s">
        <v>191</v>
      </c>
      <c r="H36" s="10" t="s">
        <v>188</v>
      </c>
      <c r="I36" s="6">
        <v>572000</v>
      </c>
      <c r="J36" s="24">
        <v>2018</v>
      </c>
      <c r="K36" s="7">
        <v>44682</v>
      </c>
      <c r="L36" s="4" t="s">
        <v>225</v>
      </c>
      <c r="M36" s="4" t="s">
        <v>234</v>
      </c>
      <c r="N36" s="21">
        <v>57.8</v>
      </c>
      <c r="O36" s="21" t="s">
        <v>232</v>
      </c>
      <c r="P36" s="17">
        <v>27</v>
      </c>
      <c r="Q36" s="22"/>
    </row>
    <row r="37" spans="1:17" hidden="1" x14ac:dyDescent="0.35">
      <c r="A37" s="14" t="s">
        <v>221</v>
      </c>
      <c r="B37" s="4" t="s">
        <v>144</v>
      </c>
      <c r="C37" s="4" t="s">
        <v>26</v>
      </c>
      <c r="D37" s="4" t="s">
        <v>205</v>
      </c>
      <c r="E37" s="4" t="s">
        <v>172</v>
      </c>
      <c r="F37" s="10" t="s">
        <v>165</v>
      </c>
      <c r="G37" s="10" t="s">
        <v>173</v>
      </c>
      <c r="H37" s="10" t="s">
        <v>176</v>
      </c>
      <c r="I37" s="6">
        <v>2050000</v>
      </c>
      <c r="J37" s="24">
        <v>2014</v>
      </c>
      <c r="K37" s="7">
        <v>44470</v>
      </c>
      <c r="L37" s="4" t="s">
        <v>234</v>
      </c>
      <c r="M37" s="4" t="s">
        <v>234</v>
      </c>
      <c r="N37" s="21">
        <v>57.5</v>
      </c>
      <c r="O37" s="21" t="s">
        <v>231</v>
      </c>
      <c r="P37" s="17">
        <v>28</v>
      </c>
      <c r="Q37" s="22" t="s">
        <v>245</v>
      </c>
    </row>
    <row r="38" spans="1:17" hidden="1" x14ac:dyDescent="0.35">
      <c r="A38" s="14" t="s">
        <v>221</v>
      </c>
      <c r="B38" s="4" t="s">
        <v>170</v>
      </c>
      <c r="C38" s="4" t="s">
        <v>171</v>
      </c>
      <c r="D38" s="4" t="s">
        <v>205</v>
      </c>
      <c r="E38" s="4" t="s">
        <v>172</v>
      </c>
      <c r="F38" s="10" t="s">
        <v>175</v>
      </c>
      <c r="G38" s="10" t="s">
        <v>174</v>
      </c>
      <c r="H38" s="10" t="s">
        <v>176</v>
      </c>
      <c r="I38" s="6">
        <v>4150000</v>
      </c>
      <c r="J38" s="24">
        <v>2014</v>
      </c>
      <c r="K38" s="7">
        <v>44470</v>
      </c>
      <c r="L38" s="4" t="s">
        <v>234</v>
      </c>
      <c r="M38" s="4" t="s">
        <v>234</v>
      </c>
      <c r="N38" s="21">
        <v>57.5</v>
      </c>
      <c r="O38" s="21" t="s">
        <v>231</v>
      </c>
      <c r="P38" s="17">
        <v>29</v>
      </c>
      <c r="Q38" s="22" t="s">
        <v>245</v>
      </c>
    </row>
    <row r="39" spans="1:17" hidden="1" x14ac:dyDescent="0.35">
      <c r="A39" s="14" t="s">
        <v>222</v>
      </c>
      <c r="B39" s="4" t="s">
        <v>107</v>
      </c>
      <c r="C39" s="4" t="s">
        <v>32</v>
      </c>
      <c r="D39" s="4" t="s">
        <v>204</v>
      </c>
      <c r="E39" s="4" t="s">
        <v>108</v>
      </c>
      <c r="F39" s="5" t="s">
        <v>109</v>
      </c>
      <c r="G39" s="5" t="s">
        <v>33</v>
      </c>
      <c r="H39" s="5" t="s">
        <v>110</v>
      </c>
      <c r="I39" s="6">
        <v>14671250</v>
      </c>
      <c r="J39" s="24">
        <v>2018</v>
      </c>
      <c r="K39" s="7">
        <v>44682</v>
      </c>
      <c r="L39" s="4" t="s">
        <v>234</v>
      </c>
      <c r="M39" s="4" t="s">
        <v>234</v>
      </c>
      <c r="N39" s="20">
        <v>57.4</v>
      </c>
      <c r="O39" s="20" t="s">
        <v>232</v>
      </c>
      <c r="P39" s="17">
        <v>30</v>
      </c>
      <c r="Q39" s="22"/>
    </row>
    <row r="40" spans="1:17" hidden="1" x14ac:dyDescent="0.35">
      <c r="A40" s="14" t="s">
        <v>221</v>
      </c>
      <c r="B40" s="4" t="s">
        <v>99</v>
      </c>
      <c r="C40" s="4" t="s">
        <v>40</v>
      </c>
      <c r="D40" s="4" t="s">
        <v>206</v>
      </c>
      <c r="E40" s="4" t="s">
        <v>100</v>
      </c>
      <c r="F40" s="10" t="s">
        <v>102</v>
      </c>
      <c r="G40" s="10" t="s">
        <v>101</v>
      </c>
      <c r="H40" s="10" t="s">
        <v>103</v>
      </c>
      <c r="I40" s="6">
        <v>11375000</v>
      </c>
      <c r="J40" s="24">
        <v>2018</v>
      </c>
      <c r="K40" s="7">
        <v>44256</v>
      </c>
      <c r="L40" s="4" t="s">
        <v>225</v>
      </c>
      <c r="M40" s="4" t="s">
        <v>225</v>
      </c>
      <c r="N40" s="21">
        <v>56.3</v>
      </c>
      <c r="O40" s="21" t="s">
        <v>232</v>
      </c>
      <c r="P40" s="17">
        <v>31</v>
      </c>
      <c r="Q40" s="22"/>
    </row>
    <row r="41" spans="1:17" hidden="1" x14ac:dyDescent="0.35">
      <c r="A41" s="14" t="s">
        <v>222</v>
      </c>
      <c r="B41" s="4" t="s">
        <v>65</v>
      </c>
      <c r="C41" s="4" t="s">
        <v>26</v>
      </c>
      <c r="D41" s="4" t="s">
        <v>205</v>
      </c>
      <c r="E41" s="4" t="s">
        <v>66</v>
      </c>
      <c r="F41" s="5" t="s">
        <v>68</v>
      </c>
      <c r="G41" s="5" t="s">
        <v>67</v>
      </c>
      <c r="H41" s="5" t="s">
        <v>69</v>
      </c>
      <c r="I41" s="6">
        <v>5222500</v>
      </c>
      <c r="J41" s="24">
        <v>2018</v>
      </c>
      <c r="K41" s="4"/>
      <c r="L41" s="4" t="s">
        <v>234</v>
      </c>
      <c r="M41" s="4" t="s">
        <v>234</v>
      </c>
      <c r="N41" s="20">
        <v>56.1</v>
      </c>
      <c r="O41" s="20" t="s">
        <v>232</v>
      </c>
      <c r="P41" s="17">
        <v>32</v>
      </c>
      <c r="Q41" s="22" t="s">
        <v>246</v>
      </c>
    </row>
    <row r="42" spans="1:17" hidden="1" x14ac:dyDescent="0.35">
      <c r="A42" s="14" t="s">
        <v>221</v>
      </c>
      <c r="B42" s="4" t="s">
        <v>217</v>
      </c>
      <c r="C42" s="4" t="s">
        <v>8</v>
      </c>
      <c r="D42" s="4" t="s">
        <v>204</v>
      </c>
      <c r="E42" s="4" t="s">
        <v>70</v>
      </c>
      <c r="F42" s="5" t="s">
        <v>72</v>
      </c>
      <c r="G42" s="5" t="s">
        <v>71</v>
      </c>
      <c r="H42" s="5" t="s">
        <v>73</v>
      </c>
      <c r="I42" s="6">
        <v>15726250</v>
      </c>
      <c r="J42" s="24">
        <v>2018</v>
      </c>
      <c r="K42" s="7">
        <v>44440</v>
      </c>
      <c r="L42" s="4" t="s">
        <v>225</v>
      </c>
      <c r="M42" s="4" t="s">
        <v>234</v>
      </c>
      <c r="N42" s="21">
        <v>55</v>
      </c>
      <c r="O42" s="21" t="s">
        <v>232</v>
      </c>
      <c r="P42" s="17">
        <v>33</v>
      </c>
      <c r="Q42" s="22"/>
    </row>
    <row r="43" spans="1:17" hidden="1" x14ac:dyDescent="0.35">
      <c r="A43" s="14" t="s">
        <v>221</v>
      </c>
      <c r="B43" s="4" t="s">
        <v>218</v>
      </c>
      <c r="C43" s="4" t="s">
        <v>8</v>
      </c>
      <c r="D43" s="4" t="s">
        <v>204</v>
      </c>
      <c r="E43" s="4" t="s">
        <v>74</v>
      </c>
      <c r="F43" s="5" t="s">
        <v>76</v>
      </c>
      <c r="G43" s="5" t="s">
        <v>75</v>
      </c>
      <c r="H43" s="5" t="s">
        <v>77</v>
      </c>
      <c r="I43" s="6">
        <v>14687500</v>
      </c>
      <c r="J43" s="24">
        <v>2018</v>
      </c>
      <c r="K43" s="7">
        <v>44348</v>
      </c>
      <c r="L43" s="4" t="s">
        <v>225</v>
      </c>
      <c r="M43" s="4" t="s">
        <v>234</v>
      </c>
      <c r="N43" s="21">
        <v>52.9</v>
      </c>
      <c r="O43" s="21" t="s">
        <v>232</v>
      </c>
      <c r="P43" s="17">
        <v>34</v>
      </c>
      <c r="Q43" s="22"/>
    </row>
    <row r="44" spans="1:17" hidden="1" x14ac:dyDescent="0.35">
      <c r="A44" s="14" t="s">
        <v>221</v>
      </c>
      <c r="B44" s="4" t="s">
        <v>216</v>
      </c>
      <c r="C44" s="4" t="s">
        <v>8</v>
      </c>
      <c r="D44" s="4" t="s">
        <v>204</v>
      </c>
      <c r="E44" s="4" t="s">
        <v>104</v>
      </c>
      <c r="F44" s="5" t="s">
        <v>33</v>
      </c>
      <c r="G44" s="5" t="s">
        <v>105</v>
      </c>
      <c r="H44" s="5" t="s">
        <v>106</v>
      </c>
      <c r="I44" s="6">
        <v>14050000</v>
      </c>
      <c r="J44" s="24">
        <v>2018</v>
      </c>
      <c r="K44" s="7">
        <v>44682</v>
      </c>
      <c r="L44" s="4" t="s">
        <v>225</v>
      </c>
      <c r="M44" s="4" t="s">
        <v>234</v>
      </c>
      <c r="N44" s="21">
        <v>52.4</v>
      </c>
      <c r="O44" s="21" t="s">
        <v>232</v>
      </c>
      <c r="P44" s="17">
        <v>35</v>
      </c>
      <c r="Q44" s="22"/>
    </row>
    <row r="45" spans="1:17" hidden="1" x14ac:dyDescent="0.35">
      <c r="A45" s="14" t="s">
        <v>221</v>
      </c>
      <c r="B45" s="4" t="s">
        <v>78</v>
      </c>
      <c r="C45" s="4" t="s">
        <v>40</v>
      </c>
      <c r="D45" s="4" t="s">
        <v>206</v>
      </c>
      <c r="E45" s="4" t="s">
        <v>79</v>
      </c>
      <c r="F45" s="10" t="s">
        <v>81</v>
      </c>
      <c r="G45" s="10" t="s">
        <v>80</v>
      </c>
      <c r="H45" s="10" t="s">
        <v>82</v>
      </c>
      <c r="I45" s="6">
        <v>15312500</v>
      </c>
      <c r="J45" s="24">
        <v>2018</v>
      </c>
      <c r="K45" s="7">
        <v>44105</v>
      </c>
      <c r="L45" s="4" t="s">
        <v>225</v>
      </c>
      <c r="M45" s="4" t="s">
        <v>225</v>
      </c>
      <c r="N45" s="21">
        <v>51</v>
      </c>
      <c r="O45" s="21" t="s">
        <v>232</v>
      </c>
      <c r="P45" s="17">
        <v>36</v>
      </c>
      <c r="Q45" s="22"/>
    </row>
    <row r="46" spans="1:17" hidden="1" x14ac:dyDescent="0.35">
      <c r="A46" s="14" t="s">
        <v>221</v>
      </c>
      <c r="B46" s="4" t="s">
        <v>111</v>
      </c>
      <c r="C46" s="4" t="s">
        <v>39</v>
      </c>
      <c r="D46" s="4" t="s">
        <v>206</v>
      </c>
      <c r="E46" s="4" t="s">
        <v>112</v>
      </c>
      <c r="F46" s="10" t="s">
        <v>114</v>
      </c>
      <c r="G46" s="10" t="s">
        <v>113</v>
      </c>
      <c r="H46" s="10" t="s">
        <v>115</v>
      </c>
      <c r="I46" s="6">
        <v>12403200</v>
      </c>
      <c r="J46" s="24">
        <v>2018</v>
      </c>
      <c r="K46" s="7">
        <v>44287</v>
      </c>
      <c r="L46" s="4" t="s">
        <v>225</v>
      </c>
      <c r="M46" s="4" t="s">
        <v>234</v>
      </c>
      <c r="N46" s="21">
        <v>49.6</v>
      </c>
      <c r="O46" s="21" t="s">
        <v>232</v>
      </c>
      <c r="P46" s="17">
        <v>37</v>
      </c>
      <c r="Q46" s="22"/>
    </row>
    <row r="47" spans="1:17" hidden="1" x14ac:dyDescent="0.35">
      <c r="A47" s="14" t="s">
        <v>221</v>
      </c>
      <c r="B47" s="4" t="s">
        <v>149</v>
      </c>
      <c r="C47" s="4" t="s">
        <v>26</v>
      </c>
      <c r="D47" s="4" t="s">
        <v>205</v>
      </c>
      <c r="E47" s="4" t="s">
        <v>179</v>
      </c>
      <c r="F47" s="10" t="s">
        <v>182</v>
      </c>
      <c r="G47" s="10" t="s">
        <v>181</v>
      </c>
      <c r="H47" s="10" t="s">
        <v>183</v>
      </c>
      <c r="I47" s="6">
        <v>250000</v>
      </c>
      <c r="J47" s="24">
        <v>2014</v>
      </c>
      <c r="K47" s="7">
        <v>44228</v>
      </c>
      <c r="L47" s="4" t="s">
        <v>225</v>
      </c>
      <c r="M47" s="4" t="s">
        <v>225</v>
      </c>
      <c r="N47" s="21">
        <v>44</v>
      </c>
      <c r="O47" s="21" t="s">
        <v>231</v>
      </c>
      <c r="P47" s="17">
        <v>38</v>
      </c>
      <c r="Q47" s="22" t="s">
        <v>247</v>
      </c>
    </row>
    <row r="48" spans="1:17" hidden="1" x14ac:dyDescent="0.35">
      <c r="A48" s="14" t="s">
        <v>221</v>
      </c>
      <c r="B48" s="4" t="s">
        <v>177</v>
      </c>
      <c r="C48" s="4" t="s">
        <v>26</v>
      </c>
      <c r="D48" s="4" t="s">
        <v>205</v>
      </c>
      <c r="E48" s="4" t="s">
        <v>178</v>
      </c>
      <c r="F48" s="10" t="s">
        <v>179</v>
      </c>
      <c r="G48" s="10" t="s">
        <v>180</v>
      </c>
      <c r="H48" s="10" t="s">
        <v>183</v>
      </c>
      <c r="I48" s="6">
        <v>250000</v>
      </c>
      <c r="J48" s="24">
        <v>2014</v>
      </c>
      <c r="K48" s="7">
        <v>44228</v>
      </c>
      <c r="L48" s="4" t="s">
        <v>225</v>
      </c>
      <c r="M48" s="4" t="s">
        <v>225</v>
      </c>
      <c r="N48" s="21">
        <v>44</v>
      </c>
      <c r="O48" s="21" t="s">
        <v>231</v>
      </c>
      <c r="P48" s="17">
        <v>39</v>
      </c>
      <c r="Q48" s="22" t="s">
        <v>247</v>
      </c>
    </row>
    <row r="49" spans="8:9" x14ac:dyDescent="0.35">
      <c r="I49" s="27">
        <f>SUBTOTAL(9,I3:I48)</f>
        <v>498720</v>
      </c>
    </row>
    <row r="51" spans="8:9" x14ac:dyDescent="0.35">
      <c r="H51" s="106" t="s">
        <v>448</v>
      </c>
      <c r="I51" s="118">
        <f>'Category 7 - Totals'!$C$5</f>
        <v>292357.26449279999</v>
      </c>
    </row>
    <row r="52" spans="8:9" x14ac:dyDescent="0.35">
      <c r="H52" s="101" t="s">
        <v>427</v>
      </c>
      <c r="I52" s="119">
        <f>'Category 7 - Totals'!$C$5</f>
        <v>292357.26449279999</v>
      </c>
    </row>
    <row r="53" spans="8:9" x14ac:dyDescent="0.35">
      <c r="H53" s="101" t="s">
        <v>442</v>
      </c>
      <c r="I53" s="119">
        <v>206362.73550719998</v>
      </c>
    </row>
    <row r="54" spans="8:9" x14ac:dyDescent="0.35">
      <c r="H54" s="102" t="s">
        <v>422</v>
      </c>
      <c r="I54" s="120" t="s">
        <v>220</v>
      </c>
    </row>
    <row r="55" spans="8:9" x14ac:dyDescent="0.35">
      <c r="H55" s="104" t="s">
        <v>423</v>
      </c>
      <c r="I55" s="121" t="s">
        <v>220</v>
      </c>
    </row>
  </sheetData>
  <autoFilter ref="A2:Q48" xr:uid="{E6DC09F6-61F1-4623-A153-55EE9114E8EA}">
    <filterColumn colId="14">
      <filters>
        <filter val="TDM"/>
      </filters>
    </filterColumn>
  </autoFilter>
  <mergeCells count="1">
    <mergeCell ref="A1:Q1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A9E8C-6D99-47C9-9604-8219A82F3C2D}">
  <sheetPr filterMode="1">
    <tabColor rgb="FF92D050"/>
  </sheetPr>
  <dimension ref="A1:Q55"/>
  <sheetViews>
    <sheetView zoomScale="90" zoomScaleNormal="90" workbookViewId="0">
      <selection activeCell="H55" sqref="H55"/>
    </sheetView>
  </sheetViews>
  <sheetFormatPr defaultRowHeight="14.5" x14ac:dyDescent="0.35"/>
  <cols>
    <col min="1" max="1" width="22" customWidth="1"/>
    <col min="2" max="2" width="22.26953125" customWidth="1"/>
    <col min="3" max="3" width="19.1796875" customWidth="1"/>
    <col min="4" max="4" width="16.81640625" customWidth="1"/>
    <col min="5" max="5" width="60.1796875" customWidth="1"/>
    <col min="6" max="6" width="27.453125" customWidth="1"/>
    <col min="7" max="7" width="18.54296875" customWidth="1"/>
    <col min="8" max="8" width="68.7265625" customWidth="1"/>
    <col min="9" max="9" width="27.453125" customWidth="1"/>
    <col min="10" max="10" width="23.81640625" customWidth="1"/>
    <col min="11" max="13" width="21.7265625" customWidth="1"/>
    <col min="14" max="14" width="24.7265625" customWidth="1"/>
    <col min="15" max="15" width="38.81640625" customWidth="1"/>
    <col min="16" max="16" width="34.1796875" customWidth="1"/>
    <col min="17" max="17" width="102.453125" customWidth="1"/>
  </cols>
  <sheetData>
    <row r="1" spans="1:17" ht="30.75" customHeight="1" x14ac:dyDescent="0.35">
      <c r="A1" s="147" t="s">
        <v>248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</row>
    <row r="2" spans="1:17" ht="24.75" customHeight="1" x14ac:dyDescent="0.35">
      <c r="A2" s="15" t="s">
        <v>223</v>
      </c>
      <c r="B2" s="9" t="s">
        <v>0</v>
      </c>
      <c r="C2" s="9" t="s">
        <v>1</v>
      </c>
      <c r="D2" s="9" t="s">
        <v>213</v>
      </c>
      <c r="E2" s="9" t="s">
        <v>2</v>
      </c>
      <c r="F2" s="9" t="s">
        <v>4</v>
      </c>
      <c r="G2" s="9" t="s">
        <v>3</v>
      </c>
      <c r="H2" s="9" t="s">
        <v>5</v>
      </c>
      <c r="I2" s="9" t="s">
        <v>202</v>
      </c>
      <c r="J2" s="23" t="s">
        <v>249</v>
      </c>
      <c r="K2" s="9" t="s">
        <v>212</v>
      </c>
      <c r="L2" s="9" t="s">
        <v>224</v>
      </c>
      <c r="M2" s="9" t="s">
        <v>233</v>
      </c>
      <c r="N2" s="13" t="s">
        <v>219</v>
      </c>
      <c r="O2" s="13" t="s">
        <v>226</v>
      </c>
      <c r="P2" s="13" t="s">
        <v>250</v>
      </c>
      <c r="Q2" s="13" t="s">
        <v>235</v>
      </c>
    </row>
    <row r="3" spans="1:17" s="92" customFormat="1" x14ac:dyDescent="0.35">
      <c r="A3" s="84" t="s">
        <v>221</v>
      </c>
      <c r="B3" s="85" t="s">
        <v>162</v>
      </c>
      <c r="C3" s="85" t="s">
        <v>26</v>
      </c>
      <c r="D3" s="85" t="s">
        <v>205</v>
      </c>
      <c r="E3" s="85" t="s">
        <v>116</v>
      </c>
      <c r="F3" s="96" t="s">
        <v>118</v>
      </c>
      <c r="G3" s="96" t="s">
        <v>117</v>
      </c>
      <c r="H3" s="96" t="s">
        <v>119</v>
      </c>
      <c r="I3" s="87">
        <v>19011292.5</v>
      </c>
      <c r="J3" s="88">
        <v>2018</v>
      </c>
      <c r="K3" s="93">
        <v>46266</v>
      </c>
      <c r="L3" s="85" t="s">
        <v>234</v>
      </c>
      <c r="M3" s="85" t="s">
        <v>234</v>
      </c>
      <c r="N3" s="95" t="s">
        <v>220</v>
      </c>
      <c r="O3" s="95" t="s">
        <v>227</v>
      </c>
      <c r="P3" s="90" t="s">
        <v>220</v>
      </c>
      <c r="Q3" s="91" t="s">
        <v>236</v>
      </c>
    </row>
    <row r="4" spans="1:17" s="92" customFormat="1" ht="17.25" customHeight="1" x14ac:dyDescent="0.35">
      <c r="A4" s="84" t="s">
        <v>221</v>
      </c>
      <c r="B4" s="85" t="s">
        <v>210</v>
      </c>
      <c r="C4" s="85" t="s">
        <v>13</v>
      </c>
      <c r="D4" s="85" t="s">
        <v>209</v>
      </c>
      <c r="E4" s="85" t="s">
        <v>207</v>
      </c>
      <c r="F4" s="96" t="s">
        <v>172</v>
      </c>
      <c r="G4" s="96" t="s">
        <v>165</v>
      </c>
      <c r="H4" s="122" t="s">
        <v>208</v>
      </c>
      <c r="I4" s="123">
        <v>1000000</v>
      </c>
      <c r="J4" s="124" t="s">
        <v>220</v>
      </c>
      <c r="K4" s="125">
        <v>44348</v>
      </c>
      <c r="L4" s="85" t="s">
        <v>220</v>
      </c>
      <c r="M4" s="85" t="s">
        <v>234</v>
      </c>
      <c r="N4" s="126" t="s">
        <v>220</v>
      </c>
      <c r="O4" s="126" t="s">
        <v>220</v>
      </c>
      <c r="P4" s="90" t="s">
        <v>220</v>
      </c>
      <c r="Q4" s="91" t="s">
        <v>237</v>
      </c>
    </row>
    <row r="5" spans="1:17" s="83" customFormat="1" x14ac:dyDescent="0.35">
      <c r="A5" s="72" t="s">
        <v>222</v>
      </c>
      <c r="B5" s="73" t="s">
        <v>128</v>
      </c>
      <c r="C5" s="73" t="s">
        <v>6</v>
      </c>
      <c r="D5" s="73" t="s">
        <v>205</v>
      </c>
      <c r="E5" s="73" t="s">
        <v>129</v>
      </c>
      <c r="F5" s="79" t="s">
        <v>18</v>
      </c>
      <c r="G5" s="79" t="s">
        <v>18</v>
      </c>
      <c r="H5" s="79" t="s">
        <v>130</v>
      </c>
      <c r="I5" s="75">
        <v>350000</v>
      </c>
      <c r="J5" s="76">
        <v>2018</v>
      </c>
      <c r="K5" s="77">
        <v>44409</v>
      </c>
      <c r="L5" s="73" t="s">
        <v>234</v>
      </c>
      <c r="M5" s="73" t="s">
        <v>234</v>
      </c>
      <c r="N5" s="111" t="s">
        <v>220</v>
      </c>
      <c r="O5" s="111" t="s">
        <v>228</v>
      </c>
      <c r="P5" s="81" t="s">
        <v>220</v>
      </c>
      <c r="Q5" s="82"/>
    </row>
    <row r="6" spans="1:17" s="83" customFormat="1" x14ac:dyDescent="0.35">
      <c r="A6" s="72" t="s">
        <v>222</v>
      </c>
      <c r="B6" s="73" t="s">
        <v>131</v>
      </c>
      <c r="C6" s="73" t="s">
        <v>6</v>
      </c>
      <c r="D6" s="73" t="s">
        <v>205</v>
      </c>
      <c r="E6" s="73" t="s">
        <v>132</v>
      </c>
      <c r="F6" s="79" t="s">
        <v>18</v>
      </c>
      <c r="G6" s="79" t="s">
        <v>18</v>
      </c>
      <c r="H6" s="79" t="s">
        <v>133</v>
      </c>
      <c r="I6" s="75">
        <v>450000</v>
      </c>
      <c r="J6" s="76">
        <v>2018</v>
      </c>
      <c r="K6" s="77">
        <v>44774</v>
      </c>
      <c r="L6" s="73" t="s">
        <v>234</v>
      </c>
      <c r="M6" s="73" t="s">
        <v>234</v>
      </c>
      <c r="N6" s="111" t="s">
        <v>220</v>
      </c>
      <c r="O6" s="111" t="s">
        <v>228</v>
      </c>
      <c r="P6" s="81" t="s">
        <v>220</v>
      </c>
      <c r="Q6" s="82"/>
    </row>
    <row r="7" spans="1:17" s="83" customFormat="1" x14ac:dyDescent="0.35">
      <c r="A7" s="72" t="s">
        <v>222</v>
      </c>
      <c r="B7" s="73" t="s">
        <v>125</v>
      </c>
      <c r="C7" s="73" t="s">
        <v>6</v>
      </c>
      <c r="D7" s="73" t="s">
        <v>205</v>
      </c>
      <c r="E7" s="73" t="s">
        <v>126</v>
      </c>
      <c r="F7" s="79" t="s">
        <v>18</v>
      </c>
      <c r="G7" s="79" t="s">
        <v>18</v>
      </c>
      <c r="H7" s="79" t="s">
        <v>127</v>
      </c>
      <c r="I7" s="75">
        <v>200000</v>
      </c>
      <c r="J7" s="76">
        <v>2018</v>
      </c>
      <c r="K7" s="77">
        <v>44409</v>
      </c>
      <c r="L7" s="73" t="s">
        <v>234</v>
      </c>
      <c r="M7" s="73" t="s">
        <v>234</v>
      </c>
      <c r="N7" s="111" t="s">
        <v>220</v>
      </c>
      <c r="O7" s="111" t="s">
        <v>228</v>
      </c>
      <c r="P7" s="81" t="s">
        <v>220</v>
      </c>
      <c r="Q7" s="82"/>
    </row>
    <row r="8" spans="1:17" s="83" customFormat="1" x14ac:dyDescent="0.35">
      <c r="A8" s="72" t="s">
        <v>222</v>
      </c>
      <c r="B8" s="73" t="s">
        <v>87</v>
      </c>
      <c r="C8" s="73" t="s">
        <v>6</v>
      </c>
      <c r="D8" s="73" t="s">
        <v>215</v>
      </c>
      <c r="E8" s="73" t="s">
        <v>88</v>
      </c>
      <c r="F8" s="79" t="s">
        <v>29</v>
      </c>
      <c r="G8" s="79" t="s">
        <v>29</v>
      </c>
      <c r="H8" s="79" t="s">
        <v>89</v>
      </c>
      <c r="I8" s="75">
        <v>375000</v>
      </c>
      <c r="J8" s="76">
        <v>2018</v>
      </c>
      <c r="K8" s="77">
        <v>44044</v>
      </c>
      <c r="L8" s="73" t="s">
        <v>234</v>
      </c>
      <c r="M8" s="73" t="s">
        <v>234</v>
      </c>
      <c r="N8" s="111" t="s">
        <v>220</v>
      </c>
      <c r="O8" s="111" t="s">
        <v>228</v>
      </c>
      <c r="P8" s="81" t="s">
        <v>220</v>
      </c>
      <c r="Q8" s="82" t="s">
        <v>239</v>
      </c>
    </row>
    <row r="9" spans="1:17" s="83" customFormat="1" x14ac:dyDescent="0.35">
      <c r="A9" s="72" t="s">
        <v>222</v>
      </c>
      <c r="B9" s="73" t="s">
        <v>136</v>
      </c>
      <c r="C9" s="73" t="s">
        <v>135</v>
      </c>
      <c r="D9" s="73" t="s">
        <v>204</v>
      </c>
      <c r="E9" s="73" t="s">
        <v>137</v>
      </c>
      <c r="F9" s="79" t="s">
        <v>203</v>
      </c>
      <c r="G9" s="79"/>
      <c r="H9" s="79" t="s">
        <v>138</v>
      </c>
      <c r="I9" s="112">
        <v>4550000</v>
      </c>
      <c r="J9" s="113">
        <v>2014</v>
      </c>
      <c r="K9" s="77">
        <v>44166</v>
      </c>
      <c r="L9" s="73" t="s">
        <v>220</v>
      </c>
      <c r="M9" s="73" t="s">
        <v>234</v>
      </c>
      <c r="N9" s="111" t="s">
        <v>220</v>
      </c>
      <c r="O9" s="111" t="s">
        <v>220</v>
      </c>
      <c r="P9" s="81" t="s">
        <v>220</v>
      </c>
      <c r="Q9" s="82" t="s">
        <v>238</v>
      </c>
    </row>
    <row r="10" spans="1:17" hidden="1" x14ac:dyDescent="0.35">
      <c r="A10" s="14" t="s">
        <v>222</v>
      </c>
      <c r="B10" s="4" t="s">
        <v>90</v>
      </c>
      <c r="C10" s="4" t="s">
        <v>8</v>
      </c>
      <c r="D10" s="4" t="s">
        <v>204</v>
      </c>
      <c r="E10" s="4" t="s">
        <v>91</v>
      </c>
      <c r="F10" s="5" t="s">
        <v>29</v>
      </c>
      <c r="G10" s="5" t="s">
        <v>29</v>
      </c>
      <c r="H10" s="5" t="s">
        <v>92</v>
      </c>
      <c r="I10" s="6">
        <v>11200000</v>
      </c>
      <c r="J10" s="24">
        <v>2018</v>
      </c>
      <c r="K10" s="7">
        <v>44075</v>
      </c>
      <c r="L10" s="4" t="s">
        <v>225</v>
      </c>
      <c r="M10" s="4" t="s">
        <v>234</v>
      </c>
      <c r="N10" s="20">
        <v>97.3</v>
      </c>
      <c r="O10" s="20" t="s">
        <v>229</v>
      </c>
      <c r="P10" s="17">
        <v>1</v>
      </c>
      <c r="Q10" s="22"/>
    </row>
    <row r="11" spans="1:17" hidden="1" x14ac:dyDescent="0.35">
      <c r="A11" s="14" t="s">
        <v>222</v>
      </c>
      <c r="B11" s="4"/>
      <c r="C11" s="4" t="s">
        <v>6</v>
      </c>
      <c r="D11" s="4" t="s">
        <v>215</v>
      </c>
      <c r="E11" s="4" t="s">
        <v>200</v>
      </c>
      <c r="F11" s="5" t="s">
        <v>29</v>
      </c>
      <c r="G11" s="5" t="s">
        <v>29</v>
      </c>
      <c r="H11" s="5" t="s">
        <v>201</v>
      </c>
      <c r="I11" s="6">
        <v>498720</v>
      </c>
      <c r="J11" s="24">
        <v>2019</v>
      </c>
      <c r="K11" s="7">
        <v>44075</v>
      </c>
      <c r="L11" s="4" t="s">
        <v>234</v>
      </c>
      <c r="M11" s="4" t="s">
        <v>234</v>
      </c>
      <c r="N11" s="20">
        <v>95</v>
      </c>
      <c r="O11" s="20" t="s">
        <v>230</v>
      </c>
      <c r="P11" s="17">
        <v>2</v>
      </c>
      <c r="Q11" s="22"/>
    </row>
    <row r="12" spans="1:17" hidden="1" x14ac:dyDescent="0.35">
      <c r="A12" s="14" t="s">
        <v>222</v>
      </c>
      <c r="B12" s="4" t="s">
        <v>93</v>
      </c>
      <c r="C12" s="4" t="s">
        <v>8</v>
      </c>
      <c r="D12" s="4" t="s">
        <v>204</v>
      </c>
      <c r="E12" s="4" t="s">
        <v>94</v>
      </c>
      <c r="F12" s="5" t="s">
        <v>29</v>
      </c>
      <c r="G12" s="5" t="s">
        <v>29</v>
      </c>
      <c r="H12" s="5" t="s">
        <v>95</v>
      </c>
      <c r="I12" s="6">
        <v>1400000</v>
      </c>
      <c r="J12" s="24">
        <v>2018</v>
      </c>
      <c r="K12" s="7">
        <v>44075</v>
      </c>
      <c r="L12" s="4" t="s">
        <v>225</v>
      </c>
      <c r="M12" s="4" t="s">
        <v>234</v>
      </c>
      <c r="N12" s="20">
        <v>87.6</v>
      </c>
      <c r="O12" s="20" t="s">
        <v>229</v>
      </c>
      <c r="P12" s="17">
        <v>3</v>
      </c>
      <c r="Q12" s="22"/>
    </row>
    <row r="13" spans="1:17" hidden="1" x14ac:dyDescent="0.35">
      <c r="A13" s="14" t="s">
        <v>221</v>
      </c>
      <c r="B13" s="4" t="s">
        <v>145</v>
      </c>
      <c r="C13" s="4" t="s">
        <v>13</v>
      </c>
      <c r="D13" s="4" t="s">
        <v>205</v>
      </c>
      <c r="E13" s="4" t="s">
        <v>146</v>
      </c>
      <c r="F13" s="10" t="s">
        <v>147</v>
      </c>
      <c r="G13" s="10" t="s">
        <v>19</v>
      </c>
      <c r="H13" s="10" t="s">
        <v>148</v>
      </c>
      <c r="I13" s="6">
        <v>875000</v>
      </c>
      <c r="J13" s="24">
        <v>2014</v>
      </c>
      <c r="K13" s="4"/>
      <c r="L13" s="4" t="s">
        <v>220</v>
      </c>
      <c r="M13" s="4" t="s">
        <v>234</v>
      </c>
      <c r="N13" s="21">
        <v>86.6</v>
      </c>
      <c r="O13" s="21" t="s">
        <v>231</v>
      </c>
      <c r="P13" s="17">
        <v>4</v>
      </c>
      <c r="Q13" s="22"/>
    </row>
    <row r="14" spans="1:17" hidden="1" x14ac:dyDescent="0.35">
      <c r="A14" s="14" t="s">
        <v>222</v>
      </c>
      <c r="B14" s="4" t="s">
        <v>20</v>
      </c>
      <c r="C14" s="4" t="s">
        <v>21</v>
      </c>
      <c r="D14" s="4" t="s">
        <v>204</v>
      </c>
      <c r="E14" s="4" t="s">
        <v>22</v>
      </c>
      <c r="F14" s="5" t="s">
        <v>24</v>
      </c>
      <c r="G14" s="5" t="s">
        <v>23</v>
      </c>
      <c r="H14" s="5" t="s">
        <v>25</v>
      </c>
      <c r="I14" s="6">
        <v>5872181.25</v>
      </c>
      <c r="J14" s="24">
        <v>2018</v>
      </c>
      <c r="K14" s="4" t="s">
        <v>214</v>
      </c>
      <c r="L14" s="4" t="s">
        <v>234</v>
      </c>
      <c r="M14" s="4" t="s">
        <v>234</v>
      </c>
      <c r="N14" s="20">
        <v>82.85</v>
      </c>
      <c r="O14" s="20" t="s">
        <v>232</v>
      </c>
      <c r="P14" s="17">
        <v>5</v>
      </c>
      <c r="Q14" s="22"/>
    </row>
    <row r="15" spans="1:17" hidden="1" x14ac:dyDescent="0.35">
      <c r="A15" s="14" t="s">
        <v>222</v>
      </c>
      <c r="B15" s="4" t="s">
        <v>96</v>
      </c>
      <c r="C15" s="4" t="s">
        <v>8</v>
      </c>
      <c r="D15" s="4" t="s">
        <v>204</v>
      </c>
      <c r="E15" s="4" t="s">
        <v>97</v>
      </c>
      <c r="F15" s="5" t="s">
        <v>29</v>
      </c>
      <c r="G15" s="5" t="s">
        <v>29</v>
      </c>
      <c r="H15" s="5" t="s">
        <v>98</v>
      </c>
      <c r="I15" s="6">
        <v>7280000</v>
      </c>
      <c r="J15" s="24">
        <v>2018</v>
      </c>
      <c r="K15" s="7">
        <v>44348</v>
      </c>
      <c r="L15" s="4" t="s">
        <v>225</v>
      </c>
      <c r="M15" s="4" t="s">
        <v>234</v>
      </c>
      <c r="N15" s="20">
        <v>81.7</v>
      </c>
      <c r="O15" s="20" t="s">
        <v>229</v>
      </c>
      <c r="P15" s="17">
        <v>6</v>
      </c>
      <c r="Q15" s="22"/>
    </row>
    <row r="16" spans="1:17" hidden="1" x14ac:dyDescent="0.35">
      <c r="A16" s="14" t="s">
        <v>222</v>
      </c>
      <c r="B16" s="4"/>
      <c r="C16" s="4" t="s">
        <v>26</v>
      </c>
      <c r="D16" s="4" t="s">
        <v>205</v>
      </c>
      <c r="E16" s="4" t="s">
        <v>27</v>
      </c>
      <c r="F16" s="5" t="s">
        <v>19</v>
      </c>
      <c r="G16" s="5" t="s">
        <v>165</v>
      </c>
      <c r="H16" s="5" t="s">
        <v>28</v>
      </c>
      <c r="I16" s="6">
        <v>7260000</v>
      </c>
      <c r="J16" s="24">
        <v>2018</v>
      </c>
      <c r="K16" s="7">
        <v>44805</v>
      </c>
      <c r="L16" s="4" t="s">
        <v>234</v>
      </c>
      <c r="M16" s="4" t="s">
        <v>234</v>
      </c>
      <c r="N16" s="20">
        <v>81.400000000000006</v>
      </c>
      <c r="O16" s="20" t="s">
        <v>232</v>
      </c>
      <c r="P16" s="17">
        <v>7</v>
      </c>
      <c r="Q16" s="22"/>
    </row>
    <row r="17" spans="1:17" hidden="1" x14ac:dyDescent="0.35">
      <c r="A17" s="14" t="s">
        <v>221</v>
      </c>
      <c r="B17" s="4" t="s">
        <v>139</v>
      </c>
      <c r="C17" s="4" t="s">
        <v>31</v>
      </c>
      <c r="D17" s="4" t="s">
        <v>205</v>
      </c>
      <c r="E17" s="4" t="s">
        <v>140</v>
      </c>
      <c r="F17" s="10" t="s">
        <v>142</v>
      </c>
      <c r="G17" s="10" t="s">
        <v>141</v>
      </c>
      <c r="H17" s="10" t="s">
        <v>143</v>
      </c>
      <c r="I17" s="6">
        <v>2000000</v>
      </c>
      <c r="J17" s="24">
        <v>2018</v>
      </c>
      <c r="K17" s="7">
        <v>44013</v>
      </c>
      <c r="L17" s="4" t="s">
        <v>225</v>
      </c>
      <c r="M17" s="4" t="s">
        <v>234</v>
      </c>
      <c r="N17" s="21">
        <v>81.2</v>
      </c>
      <c r="O17" s="21" t="s">
        <v>231</v>
      </c>
      <c r="P17" s="17">
        <v>8</v>
      </c>
      <c r="Q17" s="22"/>
    </row>
    <row r="18" spans="1:17" hidden="1" x14ac:dyDescent="0.35">
      <c r="A18" s="14" t="s">
        <v>221</v>
      </c>
      <c r="B18" s="4" t="s">
        <v>163</v>
      </c>
      <c r="C18" s="4" t="s">
        <v>30</v>
      </c>
      <c r="D18" s="4" t="s">
        <v>211</v>
      </c>
      <c r="E18" s="4" t="s">
        <v>165</v>
      </c>
      <c r="F18" s="10" t="s">
        <v>166</v>
      </c>
      <c r="G18" s="10" t="s">
        <v>168</v>
      </c>
      <c r="H18" s="10" t="s">
        <v>86</v>
      </c>
      <c r="I18" s="6">
        <v>118800</v>
      </c>
      <c r="J18" s="24">
        <v>2018</v>
      </c>
      <c r="K18" s="7">
        <v>44197</v>
      </c>
      <c r="L18" s="4" t="s">
        <v>234</v>
      </c>
      <c r="M18" s="4" t="s">
        <v>234</v>
      </c>
      <c r="N18" s="21">
        <v>77.7</v>
      </c>
      <c r="O18" s="21" t="s">
        <v>231</v>
      </c>
      <c r="P18" s="17">
        <v>9</v>
      </c>
      <c r="Q18" s="22" t="s">
        <v>241</v>
      </c>
    </row>
    <row r="19" spans="1:17" hidden="1" x14ac:dyDescent="0.35">
      <c r="A19" s="14" t="s">
        <v>221</v>
      </c>
      <c r="B19" s="4" t="s">
        <v>164</v>
      </c>
      <c r="C19" s="4" t="s">
        <v>30</v>
      </c>
      <c r="D19" s="4" t="s">
        <v>211</v>
      </c>
      <c r="E19" s="4" t="s">
        <v>166</v>
      </c>
      <c r="F19" s="10" t="s">
        <v>165</v>
      </c>
      <c r="G19" s="10" t="s">
        <v>167</v>
      </c>
      <c r="H19" s="10" t="s">
        <v>86</v>
      </c>
      <c r="I19" s="6">
        <v>237600</v>
      </c>
      <c r="J19" s="24">
        <v>2018</v>
      </c>
      <c r="K19" s="7">
        <v>44197</v>
      </c>
      <c r="L19" s="4" t="s">
        <v>234</v>
      </c>
      <c r="M19" s="4" t="s">
        <v>234</v>
      </c>
      <c r="N19" s="21">
        <v>77.7</v>
      </c>
      <c r="O19" s="21" t="s">
        <v>231</v>
      </c>
      <c r="P19" s="17">
        <v>10</v>
      </c>
      <c r="Q19" s="22" t="s">
        <v>241</v>
      </c>
    </row>
    <row r="20" spans="1:17" hidden="1" x14ac:dyDescent="0.35">
      <c r="A20" s="14" t="s">
        <v>221</v>
      </c>
      <c r="B20" s="4" t="s">
        <v>85</v>
      </c>
      <c r="C20" s="4" t="s">
        <v>30</v>
      </c>
      <c r="D20" s="4" t="s">
        <v>211</v>
      </c>
      <c r="E20" s="4" t="s">
        <v>169</v>
      </c>
      <c r="F20" s="10" t="s">
        <v>165</v>
      </c>
      <c r="G20" s="10" t="s">
        <v>166</v>
      </c>
      <c r="H20" s="10" t="s">
        <v>86</v>
      </c>
      <c r="I20" s="6">
        <v>237600</v>
      </c>
      <c r="J20" s="24">
        <v>2018</v>
      </c>
      <c r="K20" s="7">
        <v>44197</v>
      </c>
      <c r="L20" s="4" t="s">
        <v>234</v>
      </c>
      <c r="M20" s="4" t="s">
        <v>234</v>
      </c>
      <c r="N20" s="21">
        <v>77.7</v>
      </c>
      <c r="O20" s="21" t="s">
        <v>231</v>
      </c>
      <c r="P20" s="17">
        <v>11</v>
      </c>
      <c r="Q20" s="22" t="s">
        <v>241</v>
      </c>
    </row>
    <row r="21" spans="1:17" hidden="1" x14ac:dyDescent="0.35">
      <c r="A21" s="14" t="s">
        <v>222</v>
      </c>
      <c r="B21" s="4" t="s">
        <v>159</v>
      </c>
      <c r="C21" s="4" t="s">
        <v>13</v>
      </c>
      <c r="D21" s="4" t="s">
        <v>204</v>
      </c>
      <c r="E21" s="4" t="s">
        <v>134</v>
      </c>
      <c r="F21" s="5" t="s">
        <v>160</v>
      </c>
      <c r="G21" s="5" t="s">
        <v>156</v>
      </c>
      <c r="H21" s="5" t="s">
        <v>158</v>
      </c>
      <c r="I21" s="6">
        <v>15000000</v>
      </c>
      <c r="J21" s="24">
        <v>2019</v>
      </c>
      <c r="K21" s="7">
        <v>45413</v>
      </c>
      <c r="L21" s="4" t="s">
        <v>220</v>
      </c>
      <c r="M21" s="4" t="s">
        <v>234</v>
      </c>
      <c r="N21" s="20">
        <v>77.2</v>
      </c>
      <c r="O21" s="20" t="s">
        <v>232</v>
      </c>
      <c r="P21" s="17">
        <v>12</v>
      </c>
      <c r="Q21" s="22" t="s">
        <v>242</v>
      </c>
    </row>
    <row r="22" spans="1:17" hidden="1" x14ac:dyDescent="0.35">
      <c r="A22" s="14" t="s">
        <v>222</v>
      </c>
      <c r="B22" s="4" t="s">
        <v>161</v>
      </c>
      <c r="C22" s="4" t="s">
        <v>13</v>
      </c>
      <c r="D22" s="4" t="s">
        <v>206</v>
      </c>
      <c r="E22" s="4" t="s">
        <v>134</v>
      </c>
      <c r="F22" s="5" t="s">
        <v>157</v>
      </c>
      <c r="G22" s="5" t="s">
        <v>155</v>
      </c>
      <c r="H22" s="5" t="s">
        <v>158</v>
      </c>
      <c r="I22" s="16">
        <v>10000000</v>
      </c>
      <c r="J22" s="18">
        <v>2019</v>
      </c>
      <c r="K22" s="7">
        <v>45413</v>
      </c>
      <c r="L22" s="4" t="s">
        <v>220</v>
      </c>
      <c r="M22" s="4" t="s">
        <v>234</v>
      </c>
      <c r="N22" s="20">
        <v>77.2</v>
      </c>
      <c r="O22" s="20" t="s">
        <v>232</v>
      </c>
      <c r="P22" s="17">
        <v>13</v>
      </c>
      <c r="Q22" s="22" t="s">
        <v>242</v>
      </c>
    </row>
    <row r="23" spans="1:17" hidden="1" x14ac:dyDescent="0.35">
      <c r="A23" s="14" t="s">
        <v>221</v>
      </c>
      <c r="B23" s="4" t="s">
        <v>12</v>
      </c>
      <c r="C23" s="4" t="s">
        <v>13</v>
      </c>
      <c r="D23" s="4" t="s">
        <v>206</v>
      </c>
      <c r="E23" s="4" t="s">
        <v>14</v>
      </c>
      <c r="F23" s="10" t="s">
        <v>16</v>
      </c>
      <c r="G23" s="10" t="s">
        <v>15</v>
      </c>
      <c r="H23" s="10" t="s">
        <v>17</v>
      </c>
      <c r="I23" s="12">
        <v>75000000</v>
      </c>
      <c r="J23" s="24">
        <v>2019</v>
      </c>
      <c r="K23" s="7">
        <v>45139</v>
      </c>
      <c r="L23" s="4" t="s">
        <v>220</v>
      </c>
      <c r="M23" s="4" t="s">
        <v>234</v>
      </c>
      <c r="N23" s="21">
        <v>73.5</v>
      </c>
      <c r="O23" s="21" t="s">
        <v>232</v>
      </c>
      <c r="P23" s="17">
        <v>14</v>
      </c>
      <c r="Q23" s="22" t="s">
        <v>242</v>
      </c>
    </row>
    <row r="24" spans="1:17" hidden="1" x14ac:dyDescent="0.35">
      <c r="A24" s="14" t="s">
        <v>222</v>
      </c>
      <c r="B24" s="4" t="s">
        <v>34</v>
      </c>
      <c r="C24" s="4" t="s">
        <v>32</v>
      </c>
      <c r="D24" s="4" t="s">
        <v>204</v>
      </c>
      <c r="E24" s="4" t="s">
        <v>35</v>
      </c>
      <c r="F24" s="5" t="s">
        <v>37</v>
      </c>
      <c r="G24" s="5" t="s">
        <v>36</v>
      </c>
      <c r="H24" s="5" t="s">
        <v>38</v>
      </c>
      <c r="I24" s="12">
        <v>2760500</v>
      </c>
      <c r="J24" s="24">
        <v>2011</v>
      </c>
      <c r="K24" s="7">
        <v>44317</v>
      </c>
      <c r="L24" s="4" t="s">
        <v>225</v>
      </c>
      <c r="M24" s="4" t="s">
        <v>225</v>
      </c>
      <c r="N24" s="20">
        <v>72</v>
      </c>
      <c r="O24" s="20" t="s">
        <v>231</v>
      </c>
      <c r="P24" s="17">
        <v>15</v>
      </c>
      <c r="Q24" s="22" t="s">
        <v>243</v>
      </c>
    </row>
    <row r="25" spans="1:17" hidden="1" x14ac:dyDescent="0.35">
      <c r="A25" s="14" t="s">
        <v>221</v>
      </c>
      <c r="B25" s="4" t="s">
        <v>41</v>
      </c>
      <c r="C25" s="4" t="s">
        <v>40</v>
      </c>
      <c r="D25" s="4" t="s">
        <v>206</v>
      </c>
      <c r="E25" s="4" t="s">
        <v>42</v>
      </c>
      <c r="F25" s="10" t="s">
        <v>44</v>
      </c>
      <c r="G25" s="10" t="s">
        <v>43</v>
      </c>
      <c r="H25" s="10" t="s">
        <v>45</v>
      </c>
      <c r="I25" s="6">
        <v>7875000</v>
      </c>
      <c r="J25" s="24">
        <v>2018</v>
      </c>
      <c r="K25" s="7">
        <v>44287</v>
      </c>
      <c r="L25" s="4" t="s">
        <v>225</v>
      </c>
      <c r="M25" s="4" t="s">
        <v>225</v>
      </c>
      <c r="N25" s="21">
        <v>71.099999999999994</v>
      </c>
      <c r="O25" s="21" t="s">
        <v>232</v>
      </c>
      <c r="P25" s="17">
        <v>16</v>
      </c>
      <c r="Q25" s="22"/>
    </row>
    <row r="26" spans="1:17" hidden="1" x14ac:dyDescent="0.35">
      <c r="A26" s="14" t="s">
        <v>222</v>
      </c>
      <c r="B26" s="4" t="s">
        <v>7</v>
      </c>
      <c r="C26" s="4" t="s">
        <v>8</v>
      </c>
      <c r="D26" s="4" t="s">
        <v>204</v>
      </c>
      <c r="E26" s="4" t="s">
        <v>9</v>
      </c>
      <c r="F26" s="5" t="s">
        <v>9</v>
      </c>
      <c r="G26" s="5" t="s">
        <v>10</v>
      </c>
      <c r="H26" s="5" t="s">
        <v>11</v>
      </c>
      <c r="I26" s="6">
        <v>1881187.5</v>
      </c>
      <c r="J26" s="24">
        <v>2006</v>
      </c>
      <c r="K26" s="7">
        <v>44136</v>
      </c>
      <c r="L26" s="4" t="s">
        <v>225</v>
      </c>
      <c r="M26" s="4" t="s">
        <v>225</v>
      </c>
      <c r="N26" s="20">
        <v>70.8</v>
      </c>
      <c r="O26" s="20" t="s">
        <v>231</v>
      </c>
      <c r="P26" s="17">
        <v>17</v>
      </c>
      <c r="Q26" s="22" t="s">
        <v>240</v>
      </c>
    </row>
    <row r="27" spans="1:17" hidden="1" x14ac:dyDescent="0.35">
      <c r="A27" s="14" t="s">
        <v>221</v>
      </c>
      <c r="B27" s="4" t="s">
        <v>195</v>
      </c>
      <c r="C27" s="4" t="s">
        <v>13</v>
      </c>
      <c r="D27" s="4" t="s">
        <v>204</v>
      </c>
      <c r="E27" s="4" t="s">
        <v>196</v>
      </c>
      <c r="F27" s="10" t="s">
        <v>198</v>
      </c>
      <c r="G27" s="10" t="s">
        <v>197</v>
      </c>
      <c r="H27" s="10" t="s">
        <v>199</v>
      </c>
      <c r="I27" s="6">
        <v>5400000</v>
      </c>
      <c r="J27" s="24">
        <v>2018</v>
      </c>
      <c r="K27" s="7">
        <v>47209</v>
      </c>
      <c r="L27" s="4" t="s">
        <v>220</v>
      </c>
      <c r="M27" s="4" t="s">
        <v>234</v>
      </c>
      <c r="N27" s="21">
        <v>70.7</v>
      </c>
      <c r="O27" s="21" t="s">
        <v>232</v>
      </c>
      <c r="P27" s="17">
        <v>18</v>
      </c>
      <c r="Q27" s="22"/>
    </row>
    <row r="28" spans="1:17" hidden="1" x14ac:dyDescent="0.35">
      <c r="A28" s="14" t="s">
        <v>222</v>
      </c>
      <c r="B28" s="4" t="s">
        <v>150</v>
      </c>
      <c r="C28" s="4" t="s">
        <v>84</v>
      </c>
      <c r="D28" s="4" t="s">
        <v>206</v>
      </c>
      <c r="E28" s="4" t="s">
        <v>151</v>
      </c>
      <c r="F28" s="5" t="s">
        <v>153</v>
      </c>
      <c r="G28" s="5" t="s">
        <v>152</v>
      </c>
      <c r="H28" s="5" t="s">
        <v>154</v>
      </c>
      <c r="I28" s="6">
        <v>1623967</v>
      </c>
      <c r="J28" s="24">
        <v>2014</v>
      </c>
      <c r="K28" s="7">
        <v>44805</v>
      </c>
      <c r="L28" s="4" t="s">
        <v>225</v>
      </c>
      <c r="M28" s="4" t="s">
        <v>225</v>
      </c>
      <c r="N28" s="20">
        <v>66</v>
      </c>
      <c r="O28" s="20" t="s">
        <v>231</v>
      </c>
      <c r="P28" s="17">
        <v>19</v>
      </c>
      <c r="Q28" s="22" t="s">
        <v>244</v>
      </c>
    </row>
    <row r="29" spans="1:17" hidden="1" x14ac:dyDescent="0.35">
      <c r="A29" s="14" t="s">
        <v>221</v>
      </c>
      <c r="B29" s="4" t="s">
        <v>51</v>
      </c>
      <c r="C29" s="4" t="s">
        <v>26</v>
      </c>
      <c r="D29" s="4" t="s">
        <v>205</v>
      </c>
      <c r="E29" s="4" t="s">
        <v>52</v>
      </c>
      <c r="F29" s="10" t="s">
        <v>54</v>
      </c>
      <c r="G29" s="10" t="s">
        <v>53</v>
      </c>
      <c r="H29" s="10" t="s">
        <v>55</v>
      </c>
      <c r="I29" s="6">
        <v>5100000</v>
      </c>
      <c r="J29" s="24">
        <v>2018</v>
      </c>
      <c r="K29" s="7">
        <v>44409</v>
      </c>
      <c r="L29" s="4" t="s">
        <v>234</v>
      </c>
      <c r="M29" s="4" t="s">
        <v>234</v>
      </c>
      <c r="N29" s="21">
        <v>62.7</v>
      </c>
      <c r="O29" s="21" t="s">
        <v>232</v>
      </c>
      <c r="P29" s="17">
        <v>20</v>
      </c>
      <c r="Q29" s="22"/>
    </row>
    <row r="30" spans="1:17" hidden="1" x14ac:dyDescent="0.35">
      <c r="A30" s="14" t="s">
        <v>222</v>
      </c>
      <c r="B30" s="4" t="s">
        <v>46</v>
      </c>
      <c r="C30" s="4" t="s">
        <v>8</v>
      </c>
      <c r="D30" s="4" t="s">
        <v>204</v>
      </c>
      <c r="E30" s="4" t="s">
        <v>47</v>
      </c>
      <c r="F30" s="5" t="s">
        <v>49</v>
      </c>
      <c r="G30" s="5" t="s">
        <v>48</v>
      </c>
      <c r="H30" s="5" t="s">
        <v>50</v>
      </c>
      <c r="I30" s="6">
        <v>11000000</v>
      </c>
      <c r="J30" s="24">
        <v>2018</v>
      </c>
      <c r="K30" s="7">
        <v>44105</v>
      </c>
      <c r="L30" s="4" t="s">
        <v>225</v>
      </c>
      <c r="M30" s="4" t="s">
        <v>234</v>
      </c>
      <c r="N30" s="20">
        <v>62.7</v>
      </c>
      <c r="O30" s="20" t="s">
        <v>232</v>
      </c>
      <c r="P30" s="17">
        <v>21</v>
      </c>
      <c r="Q30" s="22"/>
    </row>
    <row r="31" spans="1:17" hidden="1" x14ac:dyDescent="0.35">
      <c r="A31" s="14" t="s">
        <v>222</v>
      </c>
      <c r="B31" s="4" t="s">
        <v>120</v>
      </c>
      <c r="C31" s="4" t="s">
        <v>32</v>
      </c>
      <c r="D31" s="4" t="s">
        <v>204</v>
      </c>
      <c r="E31" s="4" t="s">
        <v>121</v>
      </c>
      <c r="F31" s="5" t="s">
        <v>123</v>
      </c>
      <c r="G31" s="5" t="s">
        <v>122</v>
      </c>
      <c r="H31" s="5" t="s">
        <v>124</v>
      </c>
      <c r="I31" s="6">
        <v>22000000</v>
      </c>
      <c r="J31" s="24">
        <v>2018</v>
      </c>
      <c r="K31" s="7">
        <v>44927</v>
      </c>
      <c r="L31" s="4" t="s">
        <v>234</v>
      </c>
      <c r="M31" s="4" t="s">
        <v>234</v>
      </c>
      <c r="N31" s="20">
        <v>62.3</v>
      </c>
      <c r="O31" s="20" t="s">
        <v>232</v>
      </c>
      <c r="P31" s="17">
        <v>22</v>
      </c>
      <c r="Q31" s="22"/>
    </row>
    <row r="32" spans="1:17" hidden="1" x14ac:dyDescent="0.35">
      <c r="A32" s="14" t="s">
        <v>222</v>
      </c>
      <c r="B32" s="4" t="s">
        <v>56</v>
      </c>
      <c r="C32" s="4" t="s">
        <v>8</v>
      </c>
      <c r="D32" s="4" t="s">
        <v>206</v>
      </c>
      <c r="E32" s="4" t="s">
        <v>57</v>
      </c>
      <c r="F32" s="5" t="s">
        <v>59</v>
      </c>
      <c r="G32" s="5" t="s">
        <v>58</v>
      </c>
      <c r="H32" s="5" t="s">
        <v>60</v>
      </c>
      <c r="I32" s="6">
        <v>17125000</v>
      </c>
      <c r="J32" s="24">
        <v>2018</v>
      </c>
      <c r="K32" s="4">
        <v>2023</v>
      </c>
      <c r="L32" s="4" t="s">
        <v>225</v>
      </c>
      <c r="M32" s="4" t="s">
        <v>234</v>
      </c>
      <c r="N32" s="20">
        <v>61.2</v>
      </c>
      <c r="O32" s="20" t="s">
        <v>232</v>
      </c>
      <c r="P32" s="17">
        <v>23</v>
      </c>
      <c r="Q32" s="22"/>
    </row>
    <row r="33" spans="1:17" hidden="1" x14ac:dyDescent="0.35">
      <c r="A33" s="14" t="s">
        <v>221</v>
      </c>
      <c r="B33" s="4" t="s">
        <v>61</v>
      </c>
      <c r="C33" s="4" t="s">
        <v>26</v>
      </c>
      <c r="D33" s="4" t="s">
        <v>205</v>
      </c>
      <c r="E33" s="4" t="s">
        <v>62</v>
      </c>
      <c r="F33" s="10" t="s">
        <v>64</v>
      </c>
      <c r="G33" s="10" t="s">
        <v>63</v>
      </c>
      <c r="H33" s="10" t="s">
        <v>55</v>
      </c>
      <c r="I33" s="6">
        <v>5315000</v>
      </c>
      <c r="J33" s="24">
        <v>2018</v>
      </c>
      <c r="K33" s="7">
        <v>44075</v>
      </c>
      <c r="L33" s="4" t="s">
        <v>234</v>
      </c>
      <c r="M33" s="4" t="s">
        <v>234</v>
      </c>
      <c r="N33" s="21">
        <v>60.4</v>
      </c>
      <c r="O33" s="21" t="s">
        <v>232</v>
      </c>
      <c r="P33" s="17">
        <v>24</v>
      </c>
      <c r="Q33" s="22"/>
    </row>
    <row r="34" spans="1:17" hidden="1" x14ac:dyDescent="0.35">
      <c r="A34" s="14" t="s">
        <v>221</v>
      </c>
      <c r="B34" s="4" t="s">
        <v>83</v>
      </c>
      <c r="C34" s="4" t="s">
        <v>84</v>
      </c>
      <c r="D34" s="4" t="s">
        <v>206</v>
      </c>
      <c r="E34" s="4" t="s">
        <v>194</v>
      </c>
      <c r="F34" s="10" t="s">
        <v>192</v>
      </c>
      <c r="G34" s="10" t="s">
        <v>189</v>
      </c>
      <c r="H34" s="10" t="s">
        <v>186</v>
      </c>
      <c r="I34" s="6">
        <v>187500</v>
      </c>
      <c r="J34" s="24">
        <v>2018</v>
      </c>
      <c r="K34" s="4"/>
      <c r="L34" s="4" t="s">
        <v>225</v>
      </c>
      <c r="M34" s="4" t="s">
        <v>234</v>
      </c>
      <c r="N34" s="21">
        <v>57.8</v>
      </c>
      <c r="O34" s="21" t="s">
        <v>232</v>
      </c>
      <c r="P34" s="17">
        <v>25</v>
      </c>
      <c r="Q34" s="22"/>
    </row>
    <row r="35" spans="1:17" hidden="1" x14ac:dyDescent="0.35">
      <c r="A35" s="14" t="s">
        <v>221</v>
      </c>
      <c r="B35" s="4" t="s">
        <v>184</v>
      </c>
      <c r="C35" s="4" t="s">
        <v>84</v>
      </c>
      <c r="D35" s="4" t="s">
        <v>206</v>
      </c>
      <c r="E35" s="4" t="s">
        <v>194</v>
      </c>
      <c r="F35" s="10" t="s">
        <v>193</v>
      </c>
      <c r="G35" s="10" t="s">
        <v>190</v>
      </c>
      <c r="H35" s="10" t="s">
        <v>187</v>
      </c>
      <c r="I35" s="6">
        <v>544000</v>
      </c>
      <c r="J35" s="24">
        <v>2018</v>
      </c>
      <c r="K35" s="7">
        <v>44136</v>
      </c>
      <c r="L35" s="4" t="s">
        <v>225</v>
      </c>
      <c r="M35" s="4" t="s">
        <v>234</v>
      </c>
      <c r="N35" s="21">
        <v>57.8</v>
      </c>
      <c r="O35" s="21" t="s">
        <v>232</v>
      </c>
      <c r="P35" s="17">
        <v>26</v>
      </c>
      <c r="Q35" s="22"/>
    </row>
    <row r="36" spans="1:17" hidden="1" x14ac:dyDescent="0.35">
      <c r="A36" s="14" t="s">
        <v>221</v>
      </c>
      <c r="B36" s="4" t="s">
        <v>185</v>
      </c>
      <c r="C36" s="4" t="s">
        <v>84</v>
      </c>
      <c r="D36" s="4" t="s">
        <v>206</v>
      </c>
      <c r="E36" s="4" t="s">
        <v>194</v>
      </c>
      <c r="F36" s="10" t="s">
        <v>19</v>
      </c>
      <c r="G36" s="10" t="s">
        <v>191</v>
      </c>
      <c r="H36" s="10" t="s">
        <v>188</v>
      </c>
      <c r="I36" s="6">
        <v>572000</v>
      </c>
      <c r="J36" s="24">
        <v>2018</v>
      </c>
      <c r="K36" s="7">
        <v>44682</v>
      </c>
      <c r="L36" s="4" t="s">
        <v>225</v>
      </c>
      <c r="M36" s="4" t="s">
        <v>234</v>
      </c>
      <c r="N36" s="21">
        <v>57.8</v>
      </c>
      <c r="O36" s="21" t="s">
        <v>232</v>
      </c>
      <c r="P36" s="17">
        <v>27</v>
      </c>
      <c r="Q36" s="22"/>
    </row>
    <row r="37" spans="1:17" hidden="1" x14ac:dyDescent="0.35">
      <c r="A37" s="14" t="s">
        <v>221</v>
      </c>
      <c r="B37" s="4" t="s">
        <v>144</v>
      </c>
      <c r="C37" s="4" t="s">
        <v>26</v>
      </c>
      <c r="D37" s="4" t="s">
        <v>205</v>
      </c>
      <c r="E37" s="4" t="s">
        <v>172</v>
      </c>
      <c r="F37" s="10" t="s">
        <v>165</v>
      </c>
      <c r="G37" s="10" t="s">
        <v>173</v>
      </c>
      <c r="H37" s="10" t="s">
        <v>176</v>
      </c>
      <c r="I37" s="6">
        <v>2050000</v>
      </c>
      <c r="J37" s="24">
        <v>2014</v>
      </c>
      <c r="K37" s="7">
        <v>44470</v>
      </c>
      <c r="L37" s="4" t="s">
        <v>234</v>
      </c>
      <c r="M37" s="4" t="s">
        <v>234</v>
      </c>
      <c r="N37" s="21">
        <v>57.5</v>
      </c>
      <c r="O37" s="21" t="s">
        <v>231</v>
      </c>
      <c r="P37" s="17">
        <v>28</v>
      </c>
      <c r="Q37" s="22" t="s">
        <v>245</v>
      </c>
    </row>
    <row r="38" spans="1:17" hidden="1" x14ac:dyDescent="0.35">
      <c r="A38" s="14" t="s">
        <v>221</v>
      </c>
      <c r="B38" s="4" t="s">
        <v>170</v>
      </c>
      <c r="C38" s="4" t="s">
        <v>171</v>
      </c>
      <c r="D38" s="4" t="s">
        <v>205</v>
      </c>
      <c r="E38" s="4" t="s">
        <v>172</v>
      </c>
      <c r="F38" s="10" t="s">
        <v>175</v>
      </c>
      <c r="G38" s="10" t="s">
        <v>174</v>
      </c>
      <c r="H38" s="10" t="s">
        <v>176</v>
      </c>
      <c r="I38" s="6">
        <v>4150000</v>
      </c>
      <c r="J38" s="24">
        <v>2014</v>
      </c>
      <c r="K38" s="7">
        <v>44470</v>
      </c>
      <c r="L38" s="4" t="s">
        <v>234</v>
      </c>
      <c r="M38" s="4" t="s">
        <v>234</v>
      </c>
      <c r="N38" s="21">
        <v>57.5</v>
      </c>
      <c r="O38" s="21" t="s">
        <v>231</v>
      </c>
      <c r="P38" s="17">
        <v>29</v>
      </c>
      <c r="Q38" s="22" t="s">
        <v>245</v>
      </c>
    </row>
    <row r="39" spans="1:17" hidden="1" x14ac:dyDescent="0.35">
      <c r="A39" s="14" t="s">
        <v>222</v>
      </c>
      <c r="B39" s="4" t="s">
        <v>107</v>
      </c>
      <c r="C39" s="4" t="s">
        <v>32</v>
      </c>
      <c r="D39" s="4" t="s">
        <v>204</v>
      </c>
      <c r="E39" s="4" t="s">
        <v>108</v>
      </c>
      <c r="F39" s="5" t="s">
        <v>109</v>
      </c>
      <c r="G39" s="5" t="s">
        <v>33</v>
      </c>
      <c r="H39" s="5" t="s">
        <v>110</v>
      </c>
      <c r="I39" s="6">
        <v>14671250</v>
      </c>
      <c r="J39" s="24">
        <v>2018</v>
      </c>
      <c r="K39" s="7">
        <v>44682</v>
      </c>
      <c r="L39" s="4" t="s">
        <v>234</v>
      </c>
      <c r="M39" s="4" t="s">
        <v>234</v>
      </c>
      <c r="N39" s="20">
        <v>57.4</v>
      </c>
      <c r="O39" s="20" t="s">
        <v>232</v>
      </c>
      <c r="P39" s="17">
        <v>30</v>
      </c>
      <c r="Q39" s="22"/>
    </row>
    <row r="40" spans="1:17" hidden="1" x14ac:dyDescent="0.35">
      <c r="A40" s="14" t="s">
        <v>221</v>
      </c>
      <c r="B40" s="4" t="s">
        <v>99</v>
      </c>
      <c r="C40" s="4" t="s">
        <v>40</v>
      </c>
      <c r="D40" s="4" t="s">
        <v>206</v>
      </c>
      <c r="E40" s="4" t="s">
        <v>100</v>
      </c>
      <c r="F40" s="10" t="s">
        <v>102</v>
      </c>
      <c r="G40" s="10" t="s">
        <v>101</v>
      </c>
      <c r="H40" s="10" t="s">
        <v>103</v>
      </c>
      <c r="I40" s="6">
        <v>11375000</v>
      </c>
      <c r="J40" s="24">
        <v>2018</v>
      </c>
      <c r="K40" s="7">
        <v>44256</v>
      </c>
      <c r="L40" s="4" t="s">
        <v>225</v>
      </c>
      <c r="M40" s="4" t="s">
        <v>225</v>
      </c>
      <c r="N40" s="21">
        <v>56.3</v>
      </c>
      <c r="O40" s="21" t="s">
        <v>232</v>
      </c>
      <c r="P40" s="17">
        <v>31</v>
      </c>
      <c r="Q40" s="22"/>
    </row>
    <row r="41" spans="1:17" hidden="1" x14ac:dyDescent="0.35">
      <c r="A41" s="14" t="s">
        <v>222</v>
      </c>
      <c r="B41" s="4" t="s">
        <v>65</v>
      </c>
      <c r="C41" s="4" t="s">
        <v>26</v>
      </c>
      <c r="D41" s="4" t="s">
        <v>205</v>
      </c>
      <c r="E41" s="4" t="s">
        <v>66</v>
      </c>
      <c r="F41" s="5" t="s">
        <v>68</v>
      </c>
      <c r="G41" s="5" t="s">
        <v>67</v>
      </c>
      <c r="H41" s="5" t="s">
        <v>69</v>
      </c>
      <c r="I41" s="6">
        <v>5222500</v>
      </c>
      <c r="J41" s="24">
        <v>2018</v>
      </c>
      <c r="K41" s="4"/>
      <c r="L41" s="4" t="s">
        <v>234</v>
      </c>
      <c r="M41" s="4" t="s">
        <v>234</v>
      </c>
      <c r="N41" s="20">
        <v>56.1</v>
      </c>
      <c r="O41" s="20" t="s">
        <v>232</v>
      </c>
      <c r="P41" s="17">
        <v>32</v>
      </c>
      <c r="Q41" s="22" t="s">
        <v>246</v>
      </c>
    </row>
    <row r="42" spans="1:17" hidden="1" x14ac:dyDescent="0.35">
      <c r="A42" s="14" t="s">
        <v>221</v>
      </c>
      <c r="B42" s="4" t="s">
        <v>217</v>
      </c>
      <c r="C42" s="4" t="s">
        <v>8</v>
      </c>
      <c r="D42" s="4" t="s">
        <v>204</v>
      </c>
      <c r="E42" s="4" t="s">
        <v>70</v>
      </c>
      <c r="F42" s="5" t="s">
        <v>72</v>
      </c>
      <c r="G42" s="5" t="s">
        <v>71</v>
      </c>
      <c r="H42" s="5" t="s">
        <v>73</v>
      </c>
      <c r="I42" s="6">
        <v>15726250</v>
      </c>
      <c r="J42" s="24">
        <v>2018</v>
      </c>
      <c r="K42" s="7">
        <v>44440</v>
      </c>
      <c r="L42" s="4" t="s">
        <v>225</v>
      </c>
      <c r="M42" s="4" t="s">
        <v>234</v>
      </c>
      <c r="N42" s="21">
        <v>55</v>
      </c>
      <c r="O42" s="21" t="s">
        <v>232</v>
      </c>
      <c r="P42" s="17">
        <v>33</v>
      </c>
      <c r="Q42" s="22"/>
    </row>
    <row r="43" spans="1:17" hidden="1" x14ac:dyDescent="0.35">
      <c r="A43" s="14" t="s">
        <v>221</v>
      </c>
      <c r="B43" s="4" t="s">
        <v>218</v>
      </c>
      <c r="C43" s="4" t="s">
        <v>8</v>
      </c>
      <c r="D43" s="4" t="s">
        <v>204</v>
      </c>
      <c r="E43" s="4" t="s">
        <v>74</v>
      </c>
      <c r="F43" s="5" t="s">
        <v>76</v>
      </c>
      <c r="G43" s="5" t="s">
        <v>75</v>
      </c>
      <c r="H43" s="5" t="s">
        <v>77</v>
      </c>
      <c r="I43" s="6">
        <v>14687500</v>
      </c>
      <c r="J43" s="24">
        <v>2018</v>
      </c>
      <c r="K43" s="7">
        <v>44348</v>
      </c>
      <c r="L43" s="4" t="s">
        <v>225</v>
      </c>
      <c r="M43" s="4" t="s">
        <v>234</v>
      </c>
      <c r="N43" s="21">
        <v>52.9</v>
      </c>
      <c r="O43" s="21" t="s">
        <v>232</v>
      </c>
      <c r="P43" s="17">
        <v>34</v>
      </c>
      <c r="Q43" s="22"/>
    </row>
    <row r="44" spans="1:17" hidden="1" x14ac:dyDescent="0.35">
      <c r="A44" s="14" t="s">
        <v>221</v>
      </c>
      <c r="B44" s="4" t="s">
        <v>216</v>
      </c>
      <c r="C44" s="4" t="s">
        <v>8</v>
      </c>
      <c r="D44" s="4" t="s">
        <v>204</v>
      </c>
      <c r="E44" s="4" t="s">
        <v>104</v>
      </c>
      <c r="F44" s="5" t="s">
        <v>33</v>
      </c>
      <c r="G44" s="5" t="s">
        <v>105</v>
      </c>
      <c r="H44" s="5" t="s">
        <v>106</v>
      </c>
      <c r="I44" s="6">
        <v>14050000</v>
      </c>
      <c r="J44" s="24">
        <v>2018</v>
      </c>
      <c r="K44" s="7">
        <v>44682</v>
      </c>
      <c r="L44" s="4" t="s">
        <v>225</v>
      </c>
      <c r="M44" s="4" t="s">
        <v>234</v>
      </c>
      <c r="N44" s="21">
        <v>52.4</v>
      </c>
      <c r="O44" s="21" t="s">
        <v>232</v>
      </c>
      <c r="P44" s="17">
        <v>35</v>
      </c>
      <c r="Q44" s="22"/>
    </row>
    <row r="45" spans="1:17" hidden="1" x14ac:dyDescent="0.35">
      <c r="A45" s="14" t="s">
        <v>221</v>
      </c>
      <c r="B45" s="4" t="s">
        <v>78</v>
      </c>
      <c r="C45" s="4" t="s">
        <v>40</v>
      </c>
      <c r="D45" s="4" t="s">
        <v>206</v>
      </c>
      <c r="E45" s="4" t="s">
        <v>79</v>
      </c>
      <c r="F45" s="10" t="s">
        <v>81</v>
      </c>
      <c r="G45" s="10" t="s">
        <v>80</v>
      </c>
      <c r="H45" s="10" t="s">
        <v>82</v>
      </c>
      <c r="I45" s="6">
        <v>15312500</v>
      </c>
      <c r="J45" s="24">
        <v>2018</v>
      </c>
      <c r="K45" s="7">
        <v>44105</v>
      </c>
      <c r="L45" s="4" t="s">
        <v>225</v>
      </c>
      <c r="M45" s="4" t="s">
        <v>225</v>
      </c>
      <c r="N45" s="21">
        <v>51</v>
      </c>
      <c r="O45" s="21" t="s">
        <v>232</v>
      </c>
      <c r="P45" s="17">
        <v>36</v>
      </c>
      <c r="Q45" s="22"/>
    </row>
    <row r="46" spans="1:17" hidden="1" x14ac:dyDescent="0.35">
      <c r="A46" s="14" t="s">
        <v>221</v>
      </c>
      <c r="B46" s="4" t="s">
        <v>111</v>
      </c>
      <c r="C46" s="4" t="s">
        <v>39</v>
      </c>
      <c r="D46" s="4" t="s">
        <v>206</v>
      </c>
      <c r="E46" s="4" t="s">
        <v>112</v>
      </c>
      <c r="F46" s="10" t="s">
        <v>114</v>
      </c>
      <c r="G46" s="10" t="s">
        <v>113</v>
      </c>
      <c r="H46" s="10" t="s">
        <v>115</v>
      </c>
      <c r="I46" s="6">
        <v>12403200</v>
      </c>
      <c r="J46" s="24">
        <v>2018</v>
      </c>
      <c r="K46" s="7">
        <v>44287</v>
      </c>
      <c r="L46" s="4" t="s">
        <v>225</v>
      </c>
      <c r="M46" s="4" t="s">
        <v>234</v>
      </c>
      <c r="N46" s="21">
        <v>49.6</v>
      </c>
      <c r="O46" s="21" t="s">
        <v>232</v>
      </c>
      <c r="P46" s="17">
        <v>37</v>
      </c>
      <c r="Q46" s="22"/>
    </row>
    <row r="47" spans="1:17" hidden="1" x14ac:dyDescent="0.35">
      <c r="A47" s="14" t="s">
        <v>221</v>
      </c>
      <c r="B47" s="4" t="s">
        <v>149</v>
      </c>
      <c r="C47" s="4" t="s">
        <v>26</v>
      </c>
      <c r="D47" s="4" t="s">
        <v>205</v>
      </c>
      <c r="E47" s="4" t="s">
        <v>179</v>
      </c>
      <c r="F47" s="10" t="s">
        <v>182</v>
      </c>
      <c r="G47" s="10" t="s">
        <v>181</v>
      </c>
      <c r="H47" s="10" t="s">
        <v>183</v>
      </c>
      <c r="I47" s="6">
        <v>250000</v>
      </c>
      <c r="J47" s="24">
        <v>2014</v>
      </c>
      <c r="K47" s="7">
        <v>44228</v>
      </c>
      <c r="L47" s="4" t="s">
        <v>225</v>
      </c>
      <c r="M47" s="4" t="s">
        <v>225</v>
      </c>
      <c r="N47" s="21">
        <v>44</v>
      </c>
      <c r="O47" s="21" t="s">
        <v>231</v>
      </c>
      <c r="P47" s="17">
        <v>38</v>
      </c>
      <c r="Q47" s="22" t="s">
        <v>247</v>
      </c>
    </row>
    <row r="48" spans="1:17" hidden="1" x14ac:dyDescent="0.35">
      <c r="A48" s="14" t="s">
        <v>221</v>
      </c>
      <c r="B48" s="4" t="s">
        <v>177</v>
      </c>
      <c r="C48" s="4" t="s">
        <v>26</v>
      </c>
      <c r="D48" s="4" t="s">
        <v>205</v>
      </c>
      <c r="E48" s="4" t="s">
        <v>178</v>
      </c>
      <c r="F48" s="10" t="s">
        <v>179</v>
      </c>
      <c r="G48" s="10" t="s">
        <v>180</v>
      </c>
      <c r="H48" s="10" t="s">
        <v>183</v>
      </c>
      <c r="I48" s="6">
        <v>250000</v>
      </c>
      <c r="J48" s="24">
        <v>2014</v>
      </c>
      <c r="K48" s="7">
        <v>44228</v>
      </c>
      <c r="L48" s="4" t="s">
        <v>225</v>
      </c>
      <c r="M48" s="4" t="s">
        <v>225</v>
      </c>
      <c r="N48" s="21">
        <v>44</v>
      </c>
      <c r="O48" s="21" t="s">
        <v>231</v>
      </c>
      <c r="P48" s="17">
        <v>39</v>
      </c>
      <c r="Q48" s="22" t="s">
        <v>247</v>
      </c>
    </row>
    <row r="49" spans="8:9" x14ac:dyDescent="0.35">
      <c r="I49" s="26">
        <f>SUBTOTAL(9,I3:I48)</f>
        <v>25936292.5</v>
      </c>
    </row>
    <row r="51" spans="8:9" x14ac:dyDescent="0.35">
      <c r="H51" s="106" t="s">
        <v>449</v>
      </c>
      <c r="I51" s="127">
        <f>SUBTOTAL(9,I5:I9)</f>
        <v>5925000</v>
      </c>
    </row>
    <row r="52" spans="8:9" x14ac:dyDescent="0.35">
      <c r="H52" s="101" t="s">
        <v>427</v>
      </c>
      <c r="I52" s="119" t="s">
        <v>220</v>
      </c>
    </row>
    <row r="53" spans="8:9" x14ac:dyDescent="0.35">
      <c r="H53" s="101" t="s">
        <v>442</v>
      </c>
      <c r="I53" s="119" t="s">
        <v>220</v>
      </c>
    </row>
    <row r="54" spans="8:9" x14ac:dyDescent="0.35">
      <c r="H54" s="102" t="s">
        <v>422</v>
      </c>
      <c r="I54" s="120">
        <v>5925000</v>
      </c>
    </row>
    <row r="55" spans="8:9" x14ac:dyDescent="0.35">
      <c r="H55" s="104" t="s">
        <v>423</v>
      </c>
      <c r="I55" s="121">
        <f>SUBTOTAL(9,I3:I4)</f>
        <v>20011292.5</v>
      </c>
    </row>
  </sheetData>
  <autoFilter ref="A2:Q48" xr:uid="{E6DC09F6-61F1-4623-A153-55EE9114E8EA}">
    <filterColumn colId="14">
      <filters>
        <filter val="N/A"/>
        <filter val="Other"/>
        <filter val="Study"/>
      </filters>
    </filterColumn>
  </autoFilter>
  <mergeCells count="1">
    <mergeCell ref="A1:Q1"/>
  </mergeCells>
  <pageMargins left="0.7" right="0.7" top="0.75" bottom="0.75" header="0.3" footer="0.3"/>
  <pageSetup orientation="portrait" verticalDpi="0" r:id="rId1"/>
  <ignoredErrors>
    <ignoredError sqref="I54:I55 I51:I5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60B21-5BD7-4664-8332-1A8296B36DCB}">
  <sheetPr>
    <tabColor rgb="FF92D050"/>
  </sheetPr>
  <dimension ref="A1:G12"/>
  <sheetViews>
    <sheetView workbookViewId="0">
      <selection activeCell="C2" sqref="C2"/>
    </sheetView>
  </sheetViews>
  <sheetFormatPr defaultRowHeight="14.5" x14ac:dyDescent="0.35"/>
  <cols>
    <col min="1" max="1" width="34.26953125" style="29" customWidth="1"/>
    <col min="2" max="2" width="22.54296875" style="29" customWidth="1"/>
    <col min="3" max="3" width="30.7265625" style="29" customWidth="1"/>
    <col min="4" max="4" width="21.54296875" style="29" customWidth="1"/>
    <col min="5" max="5" width="29.7265625" style="32" customWidth="1"/>
    <col min="6" max="6" width="23.1796875" style="32" customWidth="1"/>
    <col min="7" max="7" width="14.81640625" bestFit="1" customWidth="1"/>
  </cols>
  <sheetData>
    <row r="1" spans="1:7" x14ac:dyDescent="0.35">
      <c r="A1" s="133" t="s">
        <v>344</v>
      </c>
      <c r="B1" s="133" t="s">
        <v>420</v>
      </c>
      <c r="C1" s="133" t="s">
        <v>424</v>
      </c>
      <c r="D1" s="133" t="s">
        <v>438</v>
      </c>
      <c r="E1" s="133" t="s">
        <v>440</v>
      </c>
      <c r="F1" s="15" t="s">
        <v>439</v>
      </c>
    </row>
    <row r="2" spans="1:7" x14ac:dyDescent="0.35">
      <c r="A2" s="142" t="s">
        <v>431</v>
      </c>
      <c r="B2" s="131">
        <f>'Category 7 - Roadway'!$I$49</f>
        <v>292198881.25</v>
      </c>
      <c r="C2" s="131">
        <f t="shared" ref="C2:C5" si="0">PRODUCT(B2,0.58621524)</f>
        <v>171291437.29970026</v>
      </c>
      <c r="D2" s="134">
        <v>0.58620000000000005</v>
      </c>
      <c r="E2" s="130">
        <f>PRODUCT(B2,0.41378476)</f>
        <v>120907443.95029974</v>
      </c>
      <c r="F2" s="135">
        <v>0.4138</v>
      </c>
    </row>
    <row r="3" spans="1:7" x14ac:dyDescent="0.35">
      <c r="A3" s="142" t="s">
        <v>432</v>
      </c>
      <c r="B3" s="131">
        <f>'Category 7 - ITS'!$I$49</f>
        <v>19880000</v>
      </c>
      <c r="C3" s="131">
        <f t="shared" si="0"/>
        <v>11653958.9712</v>
      </c>
      <c r="D3" s="134">
        <v>0.58620000000000005</v>
      </c>
      <c r="E3" s="130">
        <f t="shared" ref="E3:E6" si="1">PRODUCT(B3,0.41378476)</f>
        <v>8226041.0287999995</v>
      </c>
      <c r="F3" s="135">
        <v>0.4138</v>
      </c>
    </row>
    <row r="4" spans="1:7" x14ac:dyDescent="0.35">
      <c r="A4" s="142" t="s">
        <v>433</v>
      </c>
      <c r="B4" s="131">
        <f>'Category 7 -Active Trans.'!$I$49</f>
        <v>15934654.5</v>
      </c>
      <c r="C4" s="131">
        <f t="shared" si="0"/>
        <v>9341137.3120345809</v>
      </c>
      <c r="D4" s="134">
        <v>0.58620000000000005</v>
      </c>
      <c r="E4" s="130">
        <f t="shared" si="1"/>
        <v>6593517.1879654191</v>
      </c>
      <c r="F4" s="135">
        <v>0.4138</v>
      </c>
    </row>
    <row r="5" spans="1:7" x14ac:dyDescent="0.35">
      <c r="A5" s="142" t="s">
        <v>434</v>
      </c>
      <c r="B5" s="131">
        <v>498720</v>
      </c>
      <c r="C5" s="131">
        <f t="shared" si="0"/>
        <v>292357.26449279999</v>
      </c>
      <c r="D5" s="134">
        <v>0.58620000000000005</v>
      </c>
      <c r="E5" s="130">
        <f t="shared" si="1"/>
        <v>206362.73550719998</v>
      </c>
      <c r="F5" s="135">
        <v>0.4138</v>
      </c>
    </row>
    <row r="6" spans="1:7" x14ac:dyDescent="0.35">
      <c r="A6" s="136" t="s">
        <v>435</v>
      </c>
      <c r="B6" s="137">
        <f>SUM(B2:B5)</f>
        <v>328512255.75</v>
      </c>
      <c r="C6" s="141">
        <f>PRODUCT(B6,0.58621524)</f>
        <v>192578890.84742764</v>
      </c>
      <c r="D6" s="138">
        <v>0.58620000000000005</v>
      </c>
      <c r="E6" s="141">
        <f t="shared" si="1"/>
        <v>135933364.90257236</v>
      </c>
      <c r="F6" s="139">
        <v>0.4138</v>
      </c>
    </row>
    <row r="7" spans="1:7" x14ac:dyDescent="0.35">
      <c r="A7" s="142" t="s">
        <v>437</v>
      </c>
      <c r="B7" s="130">
        <f>'Category 7 - Other-Study'!$I$49</f>
        <v>25936292.5</v>
      </c>
      <c r="C7" s="131">
        <v>5925000</v>
      </c>
      <c r="D7" s="134">
        <v>0.22839999999999999</v>
      </c>
      <c r="E7" s="130">
        <v>20011292.5</v>
      </c>
      <c r="F7" s="135">
        <v>0.77159999999999995</v>
      </c>
    </row>
    <row r="8" spans="1:7" x14ac:dyDescent="0.35">
      <c r="A8" s="140" t="s">
        <v>436</v>
      </c>
      <c r="B8" s="141">
        <f>SUM(B6:B7)</f>
        <v>354448548.25</v>
      </c>
      <c r="C8" s="141">
        <f>SUM(C6:C7)</f>
        <v>198503890.84742764</v>
      </c>
      <c r="D8" s="143">
        <v>0.56000000000000005</v>
      </c>
      <c r="E8" s="141">
        <f>SUM(E6:E7)</f>
        <v>155944657.40257236</v>
      </c>
      <c r="F8" s="143">
        <v>0.44</v>
      </c>
      <c r="G8" s="61"/>
    </row>
    <row r="9" spans="1:7" x14ac:dyDescent="0.35">
      <c r="A9" s="100"/>
      <c r="B9" s="26"/>
      <c r="C9" s="131"/>
      <c r="D9" s="131"/>
      <c r="E9" s="130"/>
      <c r="F9" s="130"/>
    </row>
    <row r="10" spans="1:7" x14ac:dyDescent="0.35">
      <c r="A10" s="100" t="s">
        <v>421</v>
      </c>
      <c r="B10" s="132">
        <v>198503891</v>
      </c>
      <c r="C10" s="32"/>
      <c r="D10" s="32"/>
    </row>
    <row r="11" spans="1:7" x14ac:dyDescent="0.35">
      <c r="A11" s="32"/>
      <c r="B11" s="32"/>
      <c r="C11" s="32"/>
      <c r="D11" s="32"/>
    </row>
    <row r="12" spans="1:7" x14ac:dyDescent="0.35">
      <c r="A12" s="32"/>
      <c r="B12" s="32"/>
      <c r="C12" s="32"/>
      <c r="D12" s="32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67C9B-7D42-4DA2-AC2F-F930F9B8CF88}">
  <sheetPr>
    <tabColor theme="3" tint="-0.249977111117893"/>
    <pageSetUpPr fitToPage="1"/>
  </sheetPr>
  <dimension ref="A1:K54"/>
  <sheetViews>
    <sheetView topLeftCell="B1" zoomScale="60" zoomScaleNormal="60" workbookViewId="0">
      <selection activeCell="I54" sqref="I54"/>
    </sheetView>
  </sheetViews>
  <sheetFormatPr defaultColWidth="9.1796875" defaultRowHeight="14.5" x14ac:dyDescent="0.35"/>
  <cols>
    <col min="1" max="1" width="15.453125" style="29" hidden="1" customWidth="1"/>
    <col min="2" max="2" width="38.81640625" style="29" customWidth="1"/>
    <col min="3" max="3" width="14.1796875" style="32" customWidth="1"/>
    <col min="4" max="4" width="15.81640625" style="29" bestFit="1" customWidth="1"/>
    <col min="5" max="5" width="25.1796875" style="32" customWidth="1"/>
    <col min="6" max="6" width="55.7265625" bestFit="1" customWidth="1"/>
    <col min="7" max="7" width="43.453125" bestFit="1" customWidth="1"/>
    <col min="8" max="8" width="122.7265625" style="31" bestFit="1" customWidth="1"/>
    <col min="9" max="9" width="20.26953125" style="30" customWidth="1"/>
    <col min="10" max="10" width="15" style="29" customWidth="1"/>
    <col min="11" max="11" width="94.453125" style="28" bestFit="1" customWidth="1"/>
    <col min="12" max="12" width="14.54296875" customWidth="1"/>
  </cols>
  <sheetData>
    <row r="1" spans="1:11" ht="55" customHeight="1" x14ac:dyDescent="0.35">
      <c r="B1" s="46" t="s">
        <v>419</v>
      </c>
      <c r="H1"/>
    </row>
    <row r="2" spans="1:11" ht="21" customHeight="1" x14ac:dyDescent="0.35">
      <c r="A2" s="44" t="s">
        <v>345</v>
      </c>
      <c r="B2" s="44" t="s">
        <v>0</v>
      </c>
      <c r="C2" s="44" t="s">
        <v>1</v>
      </c>
      <c r="D2" s="44" t="s">
        <v>213</v>
      </c>
      <c r="E2" s="44" t="s">
        <v>2</v>
      </c>
      <c r="F2" s="44" t="s">
        <v>4</v>
      </c>
      <c r="G2" s="44" t="s">
        <v>3</v>
      </c>
      <c r="H2" s="44" t="s">
        <v>5</v>
      </c>
      <c r="I2" s="45" t="s">
        <v>202</v>
      </c>
      <c r="J2" s="44" t="s">
        <v>212</v>
      </c>
      <c r="K2" s="44" t="s">
        <v>344</v>
      </c>
    </row>
    <row r="3" spans="1:11" x14ac:dyDescent="0.35">
      <c r="B3" s="32" t="s">
        <v>418</v>
      </c>
      <c r="C3" s="32" t="s">
        <v>13</v>
      </c>
      <c r="D3" s="32" t="s">
        <v>204</v>
      </c>
      <c r="E3" s="32" t="s">
        <v>19</v>
      </c>
      <c r="F3" s="31" t="s">
        <v>417</v>
      </c>
      <c r="G3" s="31" t="s">
        <v>416</v>
      </c>
      <c r="H3" s="36" t="s">
        <v>411</v>
      </c>
      <c r="I3" s="60">
        <f>111300000+288700000</f>
        <v>400000000</v>
      </c>
      <c r="J3" s="39">
        <v>2022</v>
      </c>
      <c r="K3" s="57" t="s">
        <v>415</v>
      </c>
    </row>
    <row r="4" spans="1:11" x14ac:dyDescent="0.35">
      <c r="B4" s="32" t="s">
        <v>414</v>
      </c>
      <c r="C4" s="32" t="s">
        <v>13</v>
      </c>
      <c r="D4" s="32" t="s">
        <v>204</v>
      </c>
      <c r="E4" s="32" t="s">
        <v>19</v>
      </c>
      <c r="F4" s="31" t="s">
        <v>413</v>
      </c>
      <c r="G4" s="31" t="s">
        <v>412</v>
      </c>
      <c r="H4" s="36" t="s">
        <v>411</v>
      </c>
      <c r="I4" s="60">
        <f>134800000+165200000</f>
        <v>300000000</v>
      </c>
      <c r="J4" s="39">
        <v>2022</v>
      </c>
      <c r="K4" s="57" t="s">
        <v>410</v>
      </c>
    </row>
    <row r="5" spans="1:11" x14ac:dyDescent="0.35">
      <c r="B5" s="32" t="s">
        <v>409</v>
      </c>
      <c r="C5" s="40" t="s">
        <v>363</v>
      </c>
      <c r="D5" s="32" t="s">
        <v>205</v>
      </c>
      <c r="E5" s="32" t="s">
        <v>408</v>
      </c>
      <c r="F5" s="31" t="s">
        <v>407</v>
      </c>
      <c r="G5" s="31" t="s">
        <v>406</v>
      </c>
      <c r="H5" s="36" t="s">
        <v>405</v>
      </c>
      <c r="I5" s="38">
        <f>1200000+14550000+2250000</f>
        <v>18000000</v>
      </c>
      <c r="J5" s="37">
        <v>44105</v>
      </c>
      <c r="K5" s="41" t="s">
        <v>365</v>
      </c>
    </row>
    <row r="6" spans="1:11" x14ac:dyDescent="0.35">
      <c r="B6" s="32" t="s">
        <v>404</v>
      </c>
      <c r="C6" s="32" t="s">
        <v>13</v>
      </c>
      <c r="D6" s="32" t="s">
        <v>204</v>
      </c>
      <c r="E6" s="32" t="s">
        <v>403</v>
      </c>
      <c r="F6" s="31" t="s">
        <v>402</v>
      </c>
      <c r="G6" s="31" t="s">
        <v>401</v>
      </c>
      <c r="H6" s="36" t="s">
        <v>400</v>
      </c>
      <c r="I6" s="59">
        <f>378000000+82000000</f>
        <v>460000000</v>
      </c>
      <c r="J6" s="53"/>
      <c r="K6" s="57" t="s">
        <v>399</v>
      </c>
    </row>
    <row r="7" spans="1:11" x14ac:dyDescent="0.35">
      <c r="B7" s="32" t="s">
        <v>398</v>
      </c>
      <c r="C7" s="32" t="s">
        <v>13</v>
      </c>
      <c r="D7" s="32" t="s">
        <v>204</v>
      </c>
      <c r="E7" s="32" t="s">
        <v>274</v>
      </c>
      <c r="F7" s="31" t="s">
        <v>397</v>
      </c>
      <c r="G7" s="31"/>
      <c r="H7" s="36" t="s">
        <v>396</v>
      </c>
      <c r="I7" s="38">
        <v>47000000</v>
      </c>
      <c r="J7" s="39">
        <v>2022</v>
      </c>
      <c r="K7" s="41" t="s">
        <v>257</v>
      </c>
    </row>
    <row r="8" spans="1:11" x14ac:dyDescent="0.35">
      <c r="B8" s="32" t="s">
        <v>395</v>
      </c>
      <c r="C8" s="32" t="s">
        <v>13</v>
      </c>
      <c r="D8" s="32" t="s">
        <v>204</v>
      </c>
      <c r="E8" s="32" t="s">
        <v>394</v>
      </c>
      <c r="F8" s="31" t="s">
        <v>393</v>
      </c>
      <c r="G8" s="31"/>
      <c r="H8" s="58" t="s">
        <v>392</v>
      </c>
      <c r="I8" s="38">
        <f>18000000+5000000</f>
        <v>23000000</v>
      </c>
      <c r="J8" s="42">
        <v>2023</v>
      </c>
      <c r="K8" s="41" t="s">
        <v>257</v>
      </c>
    </row>
    <row r="9" spans="1:11" x14ac:dyDescent="0.35">
      <c r="B9" s="32" t="s">
        <v>391</v>
      </c>
      <c r="C9" s="32" t="s">
        <v>13</v>
      </c>
      <c r="D9" s="32" t="s">
        <v>204</v>
      </c>
      <c r="E9" s="32" t="s">
        <v>274</v>
      </c>
      <c r="F9" s="31" t="s">
        <v>390</v>
      </c>
      <c r="G9" s="31"/>
      <c r="H9" s="36" t="s">
        <v>276</v>
      </c>
      <c r="I9" s="38">
        <v>15000000</v>
      </c>
      <c r="J9" s="42">
        <v>2023</v>
      </c>
      <c r="K9" s="41" t="s">
        <v>257</v>
      </c>
    </row>
    <row r="10" spans="1:11" x14ac:dyDescent="0.35">
      <c r="B10" s="32" t="s">
        <v>389</v>
      </c>
      <c r="C10" s="32" t="s">
        <v>13</v>
      </c>
      <c r="D10" s="32" t="s">
        <v>388</v>
      </c>
      <c r="E10" s="32" t="s">
        <v>387</v>
      </c>
      <c r="F10" s="31" t="s">
        <v>386</v>
      </c>
      <c r="G10" s="31" t="s">
        <v>385</v>
      </c>
      <c r="H10" s="36" t="s">
        <v>384</v>
      </c>
      <c r="I10" s="38">
        <f>60000000+60000000</f>
        <v>120000000</v>
      </c>
      <c r="J10" s="37"/>
      <c r="K10" s="57" t="s">
        <v>365</v>
      </c>
    </row>
    <row r="11" spans="1:11" x14ac:dyDescent="0.35">
      <c r="B11" s="32" t="s">
        <v>383</v>
      </c>
      <c r="C11" s="32" t="s">
        <v>13</v>
      </c>
      <c r="D11" s="32" t="s">
        <v>211</v>
      </c>
      <c r="E11" s="32" t="s">
        <v>382</v>
      </c>
      <c r="F11" s="31" t="s">
        <v>381</v>
      </c>
      <c r="G11" s="31" t="s">
        <v>380</v>
      </c>
      <c r="H11" s="36" t="s">
        <v>379</v>
      </c>
      <c r="I11" s="38">
        <v>6537686</v>
      </c>
      <c r="J11" s="37">
        <v>44317</v>
      </c>
      <c r="K11" s="41" t="s">
        <v>257</v>
      </c>
    </row>
    <row r="12" spans="1:11" x14ac:dyDescent="0.35">
      <c r="B12" s="32" t="s">
        <v>378</v>
      </c>
      <c r="C12" s="40" t="s">
        <v>323</v>
      </c>
      <c r="D12" s="32" t="s">
        <v>322</v>
      </c>
      <c r="E12" s="32" t="s">
        <v>288</v>
      </c>
      <c r="F12" s="31" t="s">
        <v>377</v>
      </c>
      <c r="G12" s="31" t="s">
        <v>376</v>
      </c>
      <c r="H12" s="36" t="s">
        <v>375</v>
      </c>
      <c r="I12" s="38">
        <v>9720000</v>
      </c>
      <c r="J12" s="37">
        <v>44440</v>
      </c>
      <c r="K12" s="41" t="s">
        <v>257</v>
      </c>
    </row>
    <row r="13" spans="1:11" x14ac:dyDescent="0.35">
      <c r="B13" s="32" t="s">
        <v>374</v>
      </c>
      <c r="C13" s="32" t="s">
        <v>13</v>
      </c>
      <c r="D13" s="32" t="s">
        <v>373</v>
      </c>
      <c r="E13" s="32" t="s">
        <v>288</v>
      </c>
      <c r="F13" s="31" t="s">
        <v>372</v>
      </c>
      <c r="G13" s="31" t="s">
        <v>371</v>
      </c>
      <c r="H13" s="36" t="s">
        <v>370</v>
      </c>
      <c r="I13" s="38">
        <f>6600000+13000000</f>
        <v>19600000</v>
      </c>
      <c r="J13" s="37">
        <v>44621</v>
      </c>
      <c r="K13" s="41" t="s">
        <v>369</v>
      </c>
    </row>
    <row r="14" spans="1:11" x14ac:dyDescent="0.35">
      <c r="B14" s="32" t="s">
        <v>368</v>
      </c>
      <c r="C14" s="40" t="s">
        <v>363</v>
      </c>
      <c r="D14" s="32" t="s">
        <v>205</v>
      </c>
      <c r="E14" s="32" t="s">
        <v>27</v>
      </c>
      <c r="F14" s="56" t="s">
        <v>367</v>
      </c>
      <c r="G14" s="56" t="s">
        <v>27</v>
      </c>
      <c r="H14" s="36" t="s">
        <v>366</v>
      </c>
      <c r="I14" s="55">
        <v>6000000</v>
      </c>
      <c r="J14" s="39">
        <v>2021</v>
      </c>
      <c r="K14" s="41" t="s">
        <v>365</v>
      </c>
    </row>
    <row r="15" spans="1:11" s="31" customFormat="1" x14ac:dyDescent="0.35">
      <c r="A15" s="29"/>
      <c r="B15" s="32" t="s">
        <v>364</v>
      </c>
      <c r="C15" s="40" t="s">
        <v>363</v>
      </c>
      <c r="D15" s="32" t="s">
        <v>362</v>
      </c>
      <c r="E15" s="32" t="s">
        <v>207</v>
      </c>
      <c r="F15" s="31" t="s">
        <v>361</v>
      </c>
      <c r="G15" s="31" t="s">
        <v>360</v>
      </c>
      <c r="H15" s="36" t="s">
        <v>208</v>
      </c>
      <c r="I15" s="54">
        <f>24575300+5424700+1000000</f>
        <v>31000000</v>
      </c>
      <c r="J15" s="37">
        <v>44348</v>
      </c>
      <c r="K15" s="41" t="s">
        <v>359</v>
      </c>
    </row>
    <row r="16" spans="1:11" x14ac:dyDescent="0.35">
      <c r="B16" s="32" t="s">
        <v>358</v>
      </c>
      <c r="C16" s="32" t="s">
        <v>13</v>
      </c>
      <c r="D16" s="32" t="s">
        <v>204</v>
      </c>
      <c r="E16" s="32" t="s">
        <v>288</v>
      </c>
      <c r="F16" s="31" t="s">
        <v>357</v>
      </c>
      <c r="G16" s="31" t="s">
        <v>356</v>
      </c>
      <c r="H16" s="36" t="s">
        <v>355</v>
      </c>
      <c r="I16" s="38">
        <f>4000000+44000000</f>
        <v>48000000</v>
      </c>
      <c r="J16" s="37">
        <v>43983</v>
      </c>
      <c r="K16" s="41" t="s">
        <v>262</v>
      </c>
    </row>
    <row r="17" spans="1:11" x14ac:dyDescent="0.35">
      <c r="B17" s="32" t="s">
        <v>354</v>
      </c>
      <c r="C17" s="40" t="s">
        <v>204</v>
      </c>
      <c r="D17" s="32" t="s">
        <v>204</v>
      </c>
      <c r="E17" s="32" t="s">
        <v>63</v>
      </c>
      <c r="F17" s="31" t="s">
        <v>353</v>
      </c>
      <c r="G17" s="31" t="s">
        <v>352</v>
      </c>
      <c r="H17" s="36" t="s">
        <v>351</v>
      </c>
      <c r="I17" s="38">
        <v>11200000</v>
      </c>
      <c r="J17" s="53">
        <v>44013</v>
      </c>
      <c r="K17" s="41" t="s">
        <v>257</v>
      </c>
    </row>
    <row r="18" spans="1:11" x14ac:dyDescent="0.35">
      <c r="B18" s="32" t="s">
        <v>350</v>
      </c>
      <c r="C18" s="40" t="s">
        <v>206</v>
      </c>
      <c r="D18" s="32" t="s">
        <v>206</v>
      </c>
      <c r="E18" s="32" t="s">
        <v>327</v>
      </c>
      <c r="F18" s="31" t="s">
        <v>349</v>
      </c>
      <c r="G18" s="31" t="s">
        <v>348</v>
      </c>
      <c r="H18" s="36" t="s">
        <v>347</v>
      </c>
      <c r="I18" s="38">
        <v>5292309</v>
      </c>
      <c r="J18" s="53">
        <v>44044</v>
      </c>
      <c r="K18" s="41" t="s">
        <v>257</v>
      </c>
    </row>
    <row r="19" spans="1:11" x14ac:dyDescent="0.35">
      <c r="B19" s="49"/>
      <c r="C19" s="52"/>
      <c r="D19" s="49"/>
      <c r="E19" s="52"/>
      <c r="F19" s="51"/>
      <c r="G19" s="51"/>
      <c r="H19" s="50"/>
      <c r="I19" s="35">
        <f>SUM(I3:I18)</f>
        <v>1520349995</v>
      </c>
      <c r="J19" s="49"/>
      <c r="K19" s="48"/>
    </row>
    <row r="20" spans="1:11" x14ac:dyDescent="0.35">
      <c r="I20" s="47"/>
    </row>
    <row r="21" spans="1:11" x14ac:dyDescent="0.35">
      <c r="I21" s="33"/>
    </row>
    <row r="22" spans="1:11" x14ac:dyDescent="0.35">
      <c r="I22" s="33"/>
    </row>
    <row r="23" spans="1:11" ht="31" x14ac:dyDescent="0.35">
      <c r="B23" s="46" t="s">
        <v>346</v>
      </c>
    </row>
    <row r="24" spans="1:11" ht="21" customHeight="1" x14ac:dyDescent="0.35">
      <c r="A24" s="44" t="s">
        <v>345</v>
      </c>
      <c r="B24" s="44" t="s">
        <v>0</v>
      </c>
      <c r="C24" s="44" t="s">
        <v>1</v>
      </c>
      <c r="D24" s="44" t="s">
        <v>213</v>
      </c>
      <c r="E24" s="44" t="s">
        <v>2</v>
      </c>
      <c r="F24" s="44" t="s">
        <v>4</v>
      </c>
      <c r="G24" s="44" t="s">
        <v>3</v>
      </c>
      <c r="H24" s="44" t="s">
        <v>5</v>
      </c>
      <c r="I24" s="45" t="s">
        <v>202</v>
      </c>
      <c r="J24" s="44" t="s">
        <v>212</v>
      </c>
      <c r="K24" s="43" t="s">
        <v>344</v>
      </c>
    </row>
    <row r="25" spans="1:11" x14ac:dyDescent="0.35">
      <c r="B25" s="32" t="s">
        <v>343</v>
      </c>
      <c r="C25" s="32" t="s">
        <v>13</v>
      </c>
      <c r="D25" s="32" t="s">
        <v>204</v>
      </c>
      <c r="E25" s="32" t="s">
        <v>274</v>
      </c>
      <c r="F25" s="31" t="s">
        <v>342</v>
      </c>
      <c r="G25" s="31"/>
      <c r="H25" s="36" t="s">
        <v>276</v>
      </c>
      <c r="I25" s="38">
        <v>20000000</v>
      </c>
      <c r="J25" s="42">
        <v>2025</v>
      </c>
      <c r="K25" s="41" t="s">
        <v>257</v>
      </c>
    </row>
    <row r="26" spans="1:11" x14ac:dyDescent="0.35">
      <c r="B26" s="39" t="s">
        <v>341</v>
      </c>
      <c r="C26" s="32" t="s">
        <v>13</v>
      </c>
      <c r="D26" s="39" t="s">
        <v>340</v>
      </c>
      <c r="E26" s="39" t="s">
        <v>288</v>
      </c>
      <c r="F26" s="36" t="s">
        <v>339</v>
      </c>
      <c r="G26" s="36" t="s">
        <v>338</v>
      </c>
      <c r="H26" s="36" t="s">
        <v>337</v>
      </c>
      <c r="I26" s="38">
        <f>11000000+19000000</f>
        <v>30000000</v>
      </c>
      <c r="J26" s="37">
        <v>44682</v>
      </c>
      <c r="K26" s="36" t="s">
        <v>262</v>
      </c>
    </row>
    <row r="27" spans="1:11" x14ac:dyDescent="0.35">
      <c r="B27" s="39" t="s">
        <v>336</v>
      </c>
      <c r="C27" s="32" t="s">
        <v>13</v>
      </c>
      <c r="D27" s="39" t="s">
        <v>211</v>
      </c>
      <c r="E27" s="39" t="s">
        <v>288</v>
      </c>
      <c r="F27" s="36" t="s">
        <v>335</v>
      </c>
      <c r="G27" s="36"/>
      <c r="H27" s="36" t="s">
        <v>332</v>
      </c>
      <c r="I27" s="38">
        <v>25000000</v>
      </c>
      <c r="J27" s="37">
        <v>44682</v>
      </c>
      <c r="K27" s="36" t="s">
        <v>262</v>
      </c>
    </row>
    <row r="28" spans="1:11" x14ac:dyDescent="0.35">
      <c r="B28" s="39" t="s">
        <v>334</v>
      </c>
      <c r="C28" s="32" t="s">
        <v>13</v>
      </c>
      <c r="D28" s="39" t="s">
        <v>211</v>
      </c>
      <c r="E28" s="39" t="s">
        <v>288</v>
      </c>
      <c r="F28" s="36" t="s">
        <v>333</v>
      </c>
      <c r="G28" s="36" t="s">
        <v>165</v>
      </c>
      <c r="H28" s="36" t="s">
        <v>332</v>
      </c>
      <c r="I28" s="38">
        <v>35000000</v>
      </c>
      <c r="J28" s="37">
        <v>45413</v>
      </c>
      <c r="K28" s="36" t="s">
        <v>262</v>
      </c>
    </row>
    <row r="29" spans="1:11" x14ac:dyDescent="0.35">
      <c r="B29" s="39" t="s">
        <v>331</v>
      </c>
      <c r="C29" s="40" t="s">
        <v>323</v>
      </c>
      <c r="D29" s="39" t="s">
        <v>322</v>
      </c>
      <c r="E29" s="39" t="s">
        <v>321</v>
      </c>
      <c r="F29" s="36" t="s">
        <v>330</v>
      </c>
      <c r="G29" s="36"/>
      <c r="H29" s="36" t="s">
        <v>329</v>
      </c>
      <c r="I29" s="38">
        <v>1620000</v>
      </c>
      <c r="J29" s="37">
        <v>44682</v>
      </c>
      <c r="K29" s="36" t="s">
        <v>257</v>
      </c>
    </row>
    <row r="30" spans="1:11" x14ac:dyDescent="0.35">
      <c r="B30" s="39" t="s">
        <v>328</v>
      </c>
      <c r="C30" s="40" t="s">
        <v>323</v>
      </c>
      <c r="D30" s="39" t="s">
        <v>322</v>
      </c>
      <c r="E30" s="39" t="s">
        <v>327</v>
      </c>
      <c r="F30" s="36" t="s">
        <v>326</v>
      </c>
      <c r="G30" s="36" t="s">
        <v>325</v>
      </c>
      <c r="H30" s="36" t="s">
        <v>263</v>
      </c>
      <c r="I30" s="38">
        <v>5184000</v>
      </c>
      <c r="J30" s="37">
        <v>44682</v>
      </c>
      <c r="K30" s="36" t="s">
        <v>257</v>
      </c>
    </row>
    <row r="31" spans="1:11" x14ac:dyDescent="0.35">
      <c r="B31" s="39" t="s">
        <v>324</v>
      </c>
      <c r="C31" s="40" t="s">
        <v>323</v>
      </c>
      <c r="D31" s="39" t="s">
        <v>322</v>
      </c>
      <c r="E31" s="39" t="s">
        <v>321</v>
      </c>
      <c r="F31" s="36" t="s">
        <v>288</v>
      </c>
      <c r="G31" s="36" t="s">
        <v>320</v>
      </c>
      <c r="H31" s="36" t="s">
        <v>263</v>
      </c>
      <c r="I31" s="38">
        <v>5616000</v>
      </c>
      <c r="J31" s="37">
        <v>44440</v>
      </c>
      <c r="K31" s="36" t="s">
        <v>257</v>
      </c>
    </row>
    <row r="32" spans="1:11" x14ac:dyDescent="0.35">
      <c r="B32" s="39" t="s">
        <v>319</v>
      </c>
      <c r="C32" s="40" t="s">
        <v>205</v>
      </c>
      <c r="D32" s="39" t="s">
        <v>205</v>
      </c>
      <c r="E32" s="39" t="s">
        <v>197</v>
      </c>
      <c r="F32" s="36" t="s">
        <v>318</v>
      </c>
      <c r="G32" s="36"/>
      <c r="H32" s="36" t="s">
        <v>317</v>
      </c>
      <c r="I32" s="38">
        <v>1049000</v>
      </c>
      <c r="J32" s="37">
        <v>44256</v>
      </c>
      <c r="K32" s="36" t="s">
        <v>257</v>
      </c>
    </row>
    <row r="33" spans="2:11" x14ac:dyDescent="0.35">
      <c r="B33" s="39" t="s">
        <v>316</v>
      </c>
      <c r="C33" s="40" t="s">
        <v>205</v>
      </c>
      <c r="D33" s="39" t="s">
        <v>205</v>
      </c>
      <c r="E33" s="39" t="s">
        <v>178</v>
      </c>
      <c r="F33" s="36" t="s">
        <v>315</v>
      </c>
      <c r="G33" s="36"/>
      <c r="H33" s="36" t="s">
        <v>314</v>
      </c>
      <c r="I33" s="38">
        <v>1500000</v>
      </c>
      <c r="J33" s="37">
        <v>44197</v>
      </c>
      <c r="K33" s="36" t="s">
        <v>257</v>
      </c>
    </row>
    <row r="34" spans="2:11" x14ac:dyDescent="0.35">
      <c r="B34" s="39" t="s">
        <v>313</v>
      </c>
      <c r="C34" s="40" t="s">
        <v>205</v>
      </c>
      <c r="D34" s="39" t="s">
        <v>205</v>
      </c>
      <c r="E34" s="39" t="s">
        <v>178</v>
      </c>
      <c r="F34" s="36" t="s">
        <v>312</v>
      </c>
      <c r="G34" s="36" t="s">
        <v>179</v>
      </c>
      <c r="H34" s="36" t="s">
        <v>311</v>
      </c>
      <c r="I34" s="38">
        <v>5130000</v>
      </c>
      <c r="J34" s="37">
        <v>44197</v>
      </c>
      <c r="K34" s="36" t="s">
        <v>257</v>
      </c>
    </row>
    <row r="35" spans="2:11" x14ac:dyDescent="0.35">
      <c r="B35" s="39" t="s">
        <v>310</v>
      </c>
      <c r="C35" s="32" t="s">
        <v>13</v>
      </c>
      <c r="D35" s="39" t="s">
        <v>204</v>
      </c>
      <c r="E35" s="39" t="s">
        <v>288</v>
      </c>
      <c r="F35" s="36" t="s">
        <v>309</v>
      </c>
      <c r="G35" s="36" t="s">
        <v>308</v>
      </c>
      <c r="H35" s="36" t="s">
        <v>297</v>
      </c>
      <c r="I35" s="38">
        <f>156039+670411</f>
        <v>826450</v>
      </c>
      <c r="J35" s="37">
        <v>43983</v>
      </c>
      <c r="K35" s="36" t="s">
        <v>257</v>
      </c>
    </row>
    <row r="36" spans="2:11" x14ac:dyDescent="0.35">
      <c r="B36" s="39" t="s">
        <v>307</v>
      </c>
      <c r="C36" s="32" t="s">
        <v>13</v>
      </c>
      <c r="D36" s="39" t="s">
        <v>204</v>
      </c>
      <c r="E36" s="39" t="s">
        <v>306</v>
      </c>
      <c r="F36" s="36" t="s">
        <v>274</v>
      </c>
      <c r="G36" s="36" t="s">
        <v>19</v>
      </c>
      <c r="H36" s="36" t="s">
        <v>297</v>
      </c>
      <c r="I36" s="38">
        <f>743089+3191814</f>
        <v>3934903</v>
      </c>
      <c r="J36" s="37">
        <v>44013</v>
      </c>
      <c r="K36" s="36" t="s">
        <v>257</v>
      </c>
    </row>
    <row r="37" spans="2:11" ht="14.15" customHeight="1" x14ac:dyDescent="0.35">
      <c r="B37" s="39" t="s">
        <v>305</v>
      </c>
      <c r="C37" s="32" t="s">
        <v>13</v>
      </c>
      <c r="D37" s="39" t="s">
        <v>301</v>
      </c>
      <c r="E37" s="39" t="s">
        <v>260</v>
      </c>
      <c r="F37" s="36" t="s">
        <v>304</v>
      </c>
      <c r="G37" s="36" t="s">
        <v>303</v>
      </c>
      <c r="H37" s="36" t="s">
        <v>297</v>
      </c>
      <c r="I37" s="38">
        <f>2105541+913916+3172768</f>
        <v>6192225</v>
      </c>
      <c r="J37" s="37">
        <v>44013</v>
      </c>
      <c r="K37" s="36" t="s">
        <v>257</v>
      </c>
    </row>
    <row r="38" spans="2:11" ht="29" x14ac:dyDescent="0.35">
      <c r="B38" s="39" t="s">
        <v>302</v>
      </c>
      <c r="C38" s="32" t="s">
        <v>13</v>
      </c>
      <c r="D38" s="39" t="s">
        <v>301</v>
      </c>
      <c r="E38" s="39" t="s">
        <v>300</v>
      </c>
      <c r="F38" s="36" t="s">
        <v>299</v>
      </c>
      <c r="G38" s="36" t="s">
        <v>298</v>
      </c>
      <c r="H38" s="36" t="s">
        <v>297</v>
      </c>
      <c r="I38" s="38">
        <f>2920338+6988185+635704</f>
        <v>10544227</v>
      </c>
      <c r="J38" s="37">
        <v>44166</v>
      </c>
      <c r="K38" s="36" t="s">
        <v>257</v>
      </c>
    </row>
    <row r="39" spans="2:11" x14ac:dyDescent="0.35">
      <c r="B39" s="39" t="s">
        <v>296</v>
      </c>
      <c r="C39" s="32" t="s">
        <v>13</v>
      </c>
      <c r="D39" s="39" t="s">
        <v>204</v>
      </c>
      <c r="E39" s="39" t="s">
        <v>288</v>
      </c>
      <c r="F39" s="36" t="s">
        <v>295</v>
      </c>
      <c r="G39" s="36" t="s">
        <v>294</v>
      </c>
      <c r="H39" s="36" t="s">
        <v>293</v>
      </c>
      <c r="I39" s="38">
        <f>3000000+26000000</f>
        <v>29000000</v>
      </c>
      <c r="J39" s="37">
        <v>44470</v>
      </c>
      <c r="K39" s="36" t="s">
        <v>262</v>
      </c>
    </row>
    <row r="40" spans="2:11" x14ac:dyDescent="0.35">
      <c r="B40" s="39" t="s">
        <v>292</v>
      </c>
      <c r="C40" s="32" t="s">
        <v>13</v>
      </c>
      <c r="D40" s="39" t="s">
        <v>204</v>
      </c>
      <c r="E40" s="39" t="s">
        <v>274</v>
      </c>
      <c r="F40" s="36" t="s">
        <v>14</v>
      </c>
      <c r="G40" s="36" t="s">
        <v>291</v>
      </c>
      <c r="H40" s="36" t="s">
        <v>290</v>
      </c>
      <c r="I40" s="38">
        <v>5599304</v>
      </c>
      <c r="J40" s="37">
        <v>44440</v>
      </c>
      <c r="K40" s="36" t="s">
        <v>257</v>
      </c>
    </row>
    <row r="41" spans="2:11" x14ac:dyDescent="0.35">
      <c r="B41" s="39" t="s">
        <v>289</v>
      </c>
      <c r="C41" s="32" t="s">
        <v>13</v>
      </c>
      <c r="D41" s="39" t="s">
        <v>204</v>
      </c>
      <c r="E41" s="39" t="s">
        <v>134</v>
      </c>
      <c r="F41" s="36" t="s">
        <v>288</v>
      </c>
      <c r="G41" s="36" t="s">
        <v>285</v>
      </c>
      <c r="H41" s="36" t="s">
        <v>287</v>
      </c>
      <c r="I41" s="38">
        <v>18000000</v>
      </c>
      <c r="J41" s="37">
        <v>44682</v>
      </c>
      <c r="K41" s="36" t="s">
        <v>257</v>
      </c>
    </row>
    <row r="42" spans="2:11" x14ac:dyDescent="0.35">
      <c r="B42" s="39" t="s">
        <v>286</v>
      </c>
      <c r="C42" s="32" t="s">
        <v>13</v>
      </c>
      <c r="D42" s="39" t="s">
        <v>204</v>
      </c>
      <c r="E42" s="39" t="s">
        <v>134</v>
      </c>
      <c r="F42" s="36" t="s">
        <v>285</v>
      </c>
      <c r="G42" s="36" t="s">
        <v>284</v>
      </c>
      <c r="H42" s="36" t="s">
        <v>283</v>
      </c>
      <c r="I42" s="38">
        <v>41000000</v>
      </c>
      <c r="J42" s="37">
        <v>44774</v>
      </c>
      <c r="K42" s="36" t="s">
        <v>257</v>
      </c>
    </row>
    <row r="43" spans="2:11" x14ac:dyDescent="0.35">
      <c r="B43" s="39" t="s">
        <v>282</v>
      </c>
      <c r="C43" s="32" t="s">
        <v>13</v>
      </c>
      <c r="D43" s="39" t="s">
        <v>204</v>
      </c>
      <c r="E43" s="39" t="s">
        <v>274</v>
      </c>
      <c r="F43" s="36" t="s">
        <v>281</v>
      </c>
      <c r="G43" s="36"/>
      <c r="H43" s="36" t="s">
        <v>276</v>
      </c>
      <c r="I43" s="38">
        <v>24000000</v>
      </c>
      <c r="J43" s="37">
        <v>46235</v>
      </c>
      <c r="K43" s="36" t="s">
        <v>257</v>
      </c>
    </row>
    <row r="44" spans="2:11" x14ac:dyDescent="0.35">
      <c r="B44" s="39" t="s">
        <v>280</v>
      </c>
      <c r="C44" s="32" t="s">
        <v>13</v>
      </c>
      <c r="D44" s="39" t="s">
        <v>204</v>
      </c>
      <c r="E44" s="39" t="s">
        <v>274</v>
      </c>
      <c r="F44" s="36" t="s">
        <v>279</v>
      </c>
      <c r="G44" s="36"/>
      <c r="H44" s="36" t="s">
        <v>276</v>
      </c>
      <c r="I44" s="38">
        <v>25000000</v>
      </c>
      <c r="J44" s="37">
        <v>45870</v>
      </c>
      <c r="K44" s="36" t="s">
        <v>257</v>
      </c>
    </row>
    <row r="45" spans="2:11" x14ac:dyDescent="0.35">
      <c r="B45" s="39" t="s">
        <v>278</v>
      </c>
      <c r="C45" s="32" t="s">
        <v>13</v>
      </c>
      <c r="D45" s="39" t="s">
        <v>204</v>
      </c>
      <c r="E45" s="39" t="s">
        <v>274</v>
      </c>
      <c r="F45" s="36" t="s">
        <v>277</v>
      </c>
      <c r="G45" s="36"/>
      <c r="H45" s="36" t="s">
        <v>276</v>
      </c>
      <c r="I45" s="38">
        <v>25000000</v>
      </c>
      <c r="J45" s="37">
        <v>45870</v>
      </c>
      <c r="K45" s="36" t="s">
        <v>257</v>
      </c>
    </row>
    <row r="46" spans="2:11" x14ac:dyDescent="0.35">
      <c r="B46" s="39" t="s">
        <v>275</v>
      </c>
      <c r="C46" s="32" t="s">
        <v>13</v>
      </c>
      <c r="D46" s="39" t="s">
        <v>204</v>
      </c>
      <c r="E46" s="39" t="s">
        <v>274</v>
      </c>
      <c r="F46" s="36" t="s">
        <v>273</v>
      </c>
      <c r="G46" s="36"/>
      <c r="H46" s="36" t="s">
        <v>272</v>
      </c>
      <c r="I46" s="38">
        <v>25000000</v>
      </c>
      <c r="J46" s="37">
        <v>46235</v>
      </c>
      <c r="K46" s="36" t="s">
        <v>257</v>
      </c>
    </row>
    <row r="47" spans="2:11" x14ac:dyDescent="0.35">
      <c r="B47" s="39" t="s">
        <v>271</v>
      </c>
      <c r="C47" s="40" t="s">
        <v>84</v>
      </c>
      <c r="D47" s="39" t="s">
        <v>206</v>
      </c>
      <c r="E47" s="39" t="s">
        <v>270</v>
      </c>
      <c r="F47" s="36" t="s">
        <v>269</v>
      </c>
      <c r="G47" s="36" t="s">
        <v>268</v>
      </c>
      <c r="H47" s="36" t="s">
        <v>267</v>
      </c>
      <c r="I47" s="38">
        <v>4500000</v>
      </c>
      <c r="J47" s="37">
        <v>44621</v>
      </c>
      <c r="K47" s="36" t="s">
        <v>257</v>
      </c>
    </row>
    <row r="48" spans="2:11" x14ac:dyDescent="0.35">
      <c r="B48" s="39" t="s">
        <v>266</v>
      </c>
      <c r="C48" s="32" t="s">
        <v>13</v>
      </c>
      <c r="D48" s="39" t="s">
        <v>206</v>
      </c>
      <c r="E48" s="39" t="s">
        <v>14</v>
      </c>
      <c r="F48" s="36" t="s">
        <v>265</v>
      </c>
      <c r="G48" s="36" t="s">
        <v>264</v>
      </c>
      <c r="H48" s="36" t="s">
        <v>263</v>
      </c>
      <c r="I48" s="38">
        <v>12000000</v>
      </c>
      <c r="J48" s="37">
        <v>45170</v>
      </c>
      <c r="K48" s="36" t="s">
        <v>262</v>
      </c>
    </row>
    <row r="49" spans="2:11" x14ac:dyDescent="0.35">
      <c r="B49" s="39" t="s">
        <v>261</v>
      </c>
      <c r="C49" s="32" t="s">
        <v>13</v>
      </c>
      <c r="D49" s="39" t="s">
        <v>206</v>
      </c>
      <c r="E49" s="39" t="s">
        <v>260</v>
      </c>
      <c r="F49" s="36" t="s">
        <v>15</v>
      </c>
      <c r="G49" s="36" t="s">
        <v>259</v>
      </c>
      <c r="H49" s="36" t="s">
        <v>258</v>
      </c>
      <c r="I49" s="38">
        <v>28800000</v>
      </c>
      <c r="J49" s="37">
        <v>44652</v>
      </c>
      <c r="K49" s="36" t="s">
        <v>257</v>
      </c>
    </row>
    <row r="50" spans="2:11" x14ac:dyDescent="0.35">
      <c r="B50" s="39" t="s">
        <v>256</v>
      </c>
      <c r="C50" s="32" t="s">
        <v>13</v>
      </c>
      <c r="D50" s="39" t="s">
        <v>206</v>
      </c>
      <c r="E50" s="39" t="s">
        <v>255</v>
      </c>
      <c r="F50" s="36" t="s">
        <v>19</v>
      </c>
      <c r="G50" s="36" t="s">
        <v>254</v>
      </c>
      <c r="H50" s="36" t="s">
        <v>253</v>
      </c>
      <c r="I50" s="38">
        <v>45000000</v>
      </c>
      <c r="J50" s="37">
        <v>44621</v>
      </c>
      <c r="K50" s="36" t="s">
        <v>252</v>
      </c>
    </row>
    <row r="51" spans="2:11" x14ac:dyDescent="0.35">
      <c r="I51" s="35">
        <f>SUM(I25:I50)</f>
        <v>434496109</v>
      </c>
    </row>
    <row r="54" spans="2:11" x14ac:dyDescent="0.35">
      <c r="B54" s="34" t="s">
        <v>251</v>
      </c>
      <c r="I54" s="33">
        <f>SUM(I51,I19)</f>
        <v>1954846104</v>
      </c>
    </row>
  </sheetData>
  <autoFilter ref="A2:K19" xr:uid="{00000000-0009-0000-0000-000000000000}"/>
  <pageMargins left="0.25" right="0.25" top="0.75" bottom="0.75" header="0.3" footer="0.3"/>
  <pageSetup paperSize="17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Category 7 - General List</vt:lpstr>
      <vt:lpstr>Category 7 - Roadway</vt:lpstr>
      <vt:lpstr>Category 7 - ITS</vt:lpstr>
      <vt:lpstr>Category 7 -Active Trans.</vt:lpstr>
      <vt:lpstr>Category 7 - TDM</vt:lpstr>
      <vt:lpstr>Category 7 - Other-Study</vt:lpstr>
      <vt:lpstr>Category 7 - Totals</vt:lpstr>
      <vt:lpstr>Category 2,4,12 (TxDOT)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Gibson</dc:creator>
  <cp:lastModifiedBy>Doise Miers</cp:lastModifiedBy>
  <cp:lastPrinted>2020-03-20T18:53:16Z</cp:lastPrinted>
  <dcterms:created xsi:type="dcterms:W3CDTF">2020-03-10T19:38:27Z</dcterms:created>
  <dcterms:modified xsi:type="dcterms:W3CDTF">2020-05-20T23:13:41Z</dcterms:modified>
</cp:coreProperties>
</file>